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lkehelse.sharepoint.com/sites/VKM_Risikovurderingavgrillingavmat/Delte dokumenter/Publikasjon/Ferdigstilt rapport og vedlegg/Annex/"/>
    </mc:Choice>
  </mc:AlternateContent>
  <xr:revisionPtr revIDLastSave="0" documentId="8_{56FB70B8-9965-4908-A3C2-DB761D1EEFC9}" xr6:coauthVersionLast="47" xr6:coauthVersionMax="47" xr10:uidLastSave="{00000000-0000-0000-0000-000000000000}"/>
  <bookViews>
    <workbookView xWindow="34305" yWindow="-5370" windowWidth="19815" windowHeight="18210" xr2:uid="{FB62192D-C297-4800-97D3-FBD772E230F2}"/>
  </bookViews>
  <sheets>
    <sheet name="Explanation" sheetId="2" r:id="rId1"/>
    <sheet name="Extracted data" sheetId="1" r:id="rId2"/>
    <sheet name="Wiek and Tkacz 2017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54" i="1" l="1"/>
  <c r="BG1022" i="1"/>
  <c r="AW1022" i="1"/>
  <c r="AW1020" i="1"/>
  <c r="AM1022" i="1"/>
  <c r="AC1023" i="1"/>
  <c r="AC1022" i="1"/>
  <c r="AC1020" i="1"/>
  <c r="AM1020" i="1"/>
  <c r="AC958" i="1"/>
  <c r="AC955" i="1"/>
  <c r="AC956" i="1"/>
  <c r="BG1030" i="1"/>
  <c r="AM1030" i="1"/>
  <c r="AC1030" i="1"/>
  <c r="BG1029" i="1"/>
  <c r="AM1029" i="1"/>
  <c r="AC1029" i="1"/>
  <c r="BG1028" i="1"/>
  <c r="AM1028" i="1"/>
  <c r="AC1028" i="1"/>
  <c r="AM1023" i="1"/>
  <c r="BG959" i="1"/>
  <c r="AM959" i="1"/>
  <c r="AC959" i="1"/>
  <c r="BG958" i="1"/>
  <c r="AM958" i="1"/>
  <c r="BG957" i="1"/>
  <c r="AM957" i="1"/>
  <c r="AC957" i="1"/>
  <c r="BG956" i="1"/>
  <c r="AM956" i="1"/>
  <c r="BG955" i="1"/>
  <c r="AM955" i="1"/>
  <c r="BG954" i="1"/>
  <c r="AM954" i="1"/>
  <c r="AC915" i="1"/>
  <c r="AC914" i="1"/>
  <c r="AC913" i="1"/>
  <c r="AC912" i="1"/>
  <c r="AC910" i="1"/>
  <c r="AW906" i="1"/>
  <c r="AC906" i="1"/>
  <c r="P170" i="1"/>
  <c r="P168" i="1"/>
  <c r="P166" i="1"/>
  <c r="P164" i="1"/>
  <c r="P162" i="1"/>
  <c r="P160" i="1"/>
  <c r="P158" i="1"/>
  <c r="P156" i="1"/>
  <c r="P154" i="1"/>
  <c r="P152" i="1"/>
  <c r="P150" i="1"/>
</calcChain>
</file>

<file path=xl/sharedStrings.xml><?xml version="1.0" encoding="utf-8"?>
<sst xmlns="http://schemas.openxmlformats.org/spreadsheetml/2006/main" count="10181" uniqueCount="945">
  <si>
    <t>Explanation of column titles in the Extracted data sheet</t>
  </si>
  <si>
    <t>Name of the sheet tabs</t>
  </si>
  <si>
    <t xml:space="preserve">Reference </t>
  </si>
  <si>
    <t>Short reference for the paper registred</t>
  </si>
  <si>
    <t>Extracted data</t>
  </si>
  <si>
    <t xml:space="preserve"> contains the collected occurence data from the 81 scientific papers</t>
  </si>
  <si>
    <t>Reference DOI</t>
  </si>
  <si>
    <t>DOI for the paper (n=78), in not available then a link (n=4)</t>
  </si>
  <si>
    <t>Wiek and Tkacz 2017</t>
  </si>
  <si>
    <t xml:space="preserve"> contains the data from the paper from Wiek and Tkacz 2017</t>
  </si>
  <si>
    <t>Note! No SD e.g.</t>
  </si>
  <si>
    <t>A note if the data did not reposrt SD e.g</t>
  </si>
  <si>
    <t>Study_id</t>
  </si>
  <si>
    <t>A unique ID number for each study</t>
  </si>
  <si>
    <t>Grilling method</t>
  </si>
  <si>
    <t>The method used for grilling the food</t>
  </si>
  <si>
    <t>Vertical grilling</t>
  </si>
  <si>
    <t>Wether a vertica grilled was used</t>
  </si>
  <si>
    <t>Grilled at</t>
  </si>
  <si>
    <t>If available, where the food was grilled (restaurant, at home e.g)</t>
  </si>
  <si>
    <t xml:space="preserve">Marination details </t>
  </si>
  <si>
    <t>Information about marination</t>
  </si>
  <si>
    <t>Modifying factors</t>
  </si>
  <si>
    <t>Ingredients added to modify the formation of PAH</t>
  </si>
  <si>
    <t>Grilling method details</t>
  </si>
  <si>
    <t>details give about the grilling procedure</t>
  </si>
  <si>
    <t>Food item category</t>
  </si>
  <si>
    <t>The 16 food item categories used in our calculations</t>
  </si>
  <si>
    <t>Food item details</t>
  </si>
  <si>
    <t>Details on the cut of meat etc</t>
  </si>
  <si>
    <t>Doneness</t>
  </si>
  <si>
    <t>the donness of the grilled food</t>
  </si>
  <si>
    <t>distance from heat source_cm</t>
  </si>
  <si>
    <t>The distance from the heat source to the food</t>
  </si>
  <si>
    <t>temperature</t>
  </si>
  <si>
    <t>grill temperature</t>
  </si>
  <si>
    <t>Grilling time (min)</t>
  </si>
  <si>
    <t>grilling time in minutes</t>
  </si>
  <si>
    <t>Fat (%)</t>
  </si>
  <si>
    <t>fat content of the food in percent</t>
  </si>
  <si>
    <t>n</t>
  </si>
  <si>
    <t>number of samples analysed</t>
  </si>
  <si>
    <t>units for LOD</t>
  </si>
  <si>
    <t>the unit used for the level of detection (LOD) (ng/g)</t>
  </si>
  <si>
    <t>Benz[a]anthracene  (BaA) LOD</t>
  </si>
  <si>
    <t>The LOD for the PAH Benz[a]anthracene  (BaA)</t>
  </si>
  <si>
    <t>units for LOQ</t>
  </si>
  <si>
    <t>the unit used for the level of quantification (LOQ) (ng/g)</t>
  </si>
  <si>
    <t>PAH conc units</t>
  </si>
  <si>
    <t>the unit used for the the PAH</t>
  </si>
  <si>
    <t>BaA single</t>
  </si>
  <si>
    <t>If one sample, data placed here</t>
  </si>
  <si>
    <t>BaA pooled median</t>
  </si>
  <si>
    <t xml:space="preserve">the pooled median of BaA for the samples </t>
  </si>
  <si>
    <t>BaA LOQ</t>
  </si>
  <si>
    <t>The LOQ for the PAH Benz[a]anthracene  (BaA)</t>
  </si>
  <si>
    <t>BaA pooled mean</t>
  </si>
  <si>
    <t>the pooled mean of BaA for the samples</t>
  </si>
  <si>
    <t>BaA nd</t>
  </si>
  <si>
    <t>indicated with nd if non-detect</t>
  </si>
  <si>
    <t>BaA na</t>
  </si>
  <si>
    <t>indicated with na if not analyzed</t>
  </si>
  <si>
    <t>BaA sd</t>
  </si>
  <si>
    <t>Standard deviation for BaA</t>
  </si>
  <si>
    <t>BaA min</t>
  </si>
  <si>
    <t>minimum value for BaA</t>
  </si>
  <si>
    <t>BaA maks</t>
  </si>
  <si>
    <t>maximum value for BaA</t>
  </si>
  <si>
    <t>Chrysene (Chry) LOD</t>
  </si>
  <si>
    <t>The LOD for the PAH Chrysene  (Chry)</t>
  </si>
  <si>
    <t>Chry single</t>
  </si>
  <si>
    <t>Chry pooled median</t>
  </si>
  <si>
    <t xml:space="preserve">the pooled median of Chry for the samples </t>
  </si>
  <si>
    <t>Chry LOQ</t>
  </si>
  <si>
    <t>The LOQ for the PAH Chrysene  (Chry)</t>
  </si>
  <si>
    <t>Chry pooled mean</t>
  </si>
  <si>
    <t>the pooled mean of Chry for the samples</t>
  </si>
  <si>
    <t>Chry nd</t>
  </si>
  <si>
    <t>Chry na</t>
  </si>
  <si>
    <t>Chry sd</t>
  </si>
  <si>
    <t xml:space="preserve">Standard deviation for Chry </t>
  </si>
  <si>
    <t>Chry min</t>
  </si>
  <si>
    <t xml:space="preserve">minimum value for Chry </t>
  </si>
  <si>
    <t>Chry maks</t>
  </si>
  <si>
    <t xml:space="preserve">maximum value for Chry </t>
  </si>
  <si>
    <t>Benzo[b]fluoranthene (BbF) LOD</t>
  </si>
  <si>
    <t>The LOD for the PAH Benzo[b]fluoranthene (BbF)</t>
  </si>
  <si>
    <t>BbF single</t>
  </si>
  <si>
    <t>Bbf pooled Median</t>
  </si>
  <si>
    <t xml:space="preserve">the pooled median of BbF for the samples </t>
  </si>
  <si>
    <t>BbF LOQ</t>
  </si>
  <si>
    <t>The LOQ for the PAH Benzo[b]fluoranthene (BbF)</t>
  </si>
  <si>
    <t>BbF pooled mean</t>
  </si>
  <si>
    <t>the pooled mean of BbF for the samples</t>
  </si>
  <si>
    <t>BbF nd</t>
  </si>
  <si>
    <t>BbF na</t>
  </si>
  <si>
    <t>BbF sd</t>
  </si>
  <si>
    <t>Standard deviation for BbF</t>
  </si>
  <si>
    <t>BbF min</t>
  </si>
  <si>
    <t>minimum value for BbF</t>
  </si>
  <si>
    <t>BbF maks</t>
  </si>
  <si>
    <t>maximum value for BbF</t>
  </si>
  <si>
    <t>Benzo[a]pyrene (BaP) LOD</t>
  </si>
  <si>
    <t xml:space="preserve">The LOD for the PAH Benzo[a]pyrene (BaP) </t>
  </si>
  <si>
    <t>BaP single</t>
  </si>
  <si>
    <t>BaP pooled median</t>
  </si>
  <si>
    <t xml:space="preserve">the pooled median of BaP for the samples </t>
  </si>
  <si>
    <t>BaP LOQ</t>
  </si>
  <si>
    <t xml:space="preserve">The LOQ for the PAH Benzo[a]pyrene (BaP) </t>
  </si>
  <si>
    <t>BaP pooled mean</t>
  </si>
  <si>
    <t>the pooled mean of BaP for the samples</t>
  </si>
  <si>
    <t>BaP nd</t>
  </si>
  <si>
    <t>BaP na</t>
  </si>
  <si>
    <t>BaP sd</t>
  </si>
  <si>
    <t>Standard deviation for BaP</t>
  </si>
  <si>
    <t>BaP min</t>
  </si>
  <si>
    <t>minimum value for BaP</t>
  </si>
  <si>
    <t>BaP maks</t>
  </si>
  <si>
    <t>maximum value for BaP</t>
  </si>
  <si>
    <t>Oz and Yuzer 2016</t>
  </si>
  <si>
    <t>10.1016/j.foodchem.2016.02.041</t>
  </si>
  <si>
    <t>No SD, have range</t>
  </si>
  <si>
    <t>S01</t>
  </si>
  <si>
    <t>Charcoal</t>
  </si>
  <si>
    <t>No</t>
  </si>
  <si>
    <t>Kullgrill med metallrist</t>
  </si>
  <si>
    <t>Beef</t>
  </si>
  <si>
    <t>beef steak</t>
  </si>
  <si>
    <t>Rare</t>
  </si>
  <si>
    <t>ng/g</t>
  </si>
  <si>
    <t>nd</t>
  </si>
  <si>
    <t>Medium</t>
  </si>
  <si>
    <t>Well-done</t>
  </si>
  <si>
    <t>Very well done</t>
  </si>
  <si>
    <t>Kullgrill med stein</t>
  </si>
  <si>
    <t>Oz et al. 2020</t>
  </si>
  <si>
    <t>https://doi.org/10.1371/journal.pone.0227508</t>
  </si>
  <si>
    <t>S02</t>
  </si>
  <si>
    <t>Raw</t>
  </si>
  <si>
    <t>Fish_salmon</t>
  </si>
  <si>
    <t>salmon</t>
  </si>
  <si>
    <t>Oz 2021</t>
  </si>
  <si>
    <t>https://doi.org/10.1016/j.foodchem.2021.129378</t>
  </si>
  <si>
    <t>S03</t>
  </si>
  <si>
    <t>Beef patties</t>
  </si>
  <si>
    <t>kjøttboller 15% storfefett</t>
  </si>
  <si>
    <t>kjøttboller 10% sauefett + 5% storfefett</t>
  </si>
  <si>
    <t>kjøttboller 10% storfefett + 5% sauefett</t>
  </si>
  <si>
    <t>Adeyeye et al. 2022</t>
  </si>
  <si>
    <t>https://doi.org/10.1080/10406638.2020.1726417</t>
  </si>
  <si>
    <t>S04</t>
  </si>
  <si>
    <t>Traditional kiln suya</t>
  </si>
  <si>
    <t>Beef suya</t>
  </si>
  <si>
    <t>20.21 ± 0.20</t>
  </si>
  <si>
    <r>
      <rPr>
        <sz val="11"/>
        <color theme="1"/>
        <rFont val="Calibri"/>
        <family val="2"/>
        <scheme val="minor"/>
      </rPr>
      <t>µg/kg</t>
    </r>
  </si>
  <si>
    <t>Other food</t>
  </si>
  <si>
    <t>Goat suya</t>
  </si>
  <si>
    <t xml:space="preserve">19.86 ± 0.20 </t>
  </si>
  <si>
    <t>Lamb</t>
  </si>
  <si>
    <t>Sheep suya</t>
  </si>
  <si>
    <t>20.06 ± 0.22</t>
  </si>
  <si>
    <t>CWoS</t>
  </si>
  <si>
    <t>Chicken suya</t>
  </si>
  <si>
    <t>18.92 ± 0.18</t>
  </si>
  <si>
    <t>Cao et al. 2022</t>
  </si>
  <si>
    <t>https://doi.org/10.1080/10406638.2022.2110906</t>
  </si>
  <si>
    <t>S05</t>
  </si>
  <si>
    <t>Yes</t>
  </si>
  <si>
    <t>Control (distilled water)</t>
  </si>
  <si>
    <t>Charcoal surface temperature 200°C</t>
  </si>
  <si>
    <t>Pork_fatty</t>
  </si>
  <si>
    <t>central temperature of 75°C</t>
  </si>
  <si>
    <t>0.02% apple polyphenol in marinate</t>
  </si>
  <si>
    <t>0.05% apple polyphenol in marinate</t>
  </si>
  <si>
    <t>0.10% apple polyphenol in marinate</t>
  </si>
  <si>
    <t>0.20% apple polyphenol in marinate</t>
  </si>
  <si>
    <t xml:space="preserve"> 0.02% ascorbic acid in marinate</t>
  </si>
  <si>
    <t xml:space="preserve"> 0.02% butylated hydroxytoluene in marinate</t>
  </si>
  <si>
    <t>0.02% tert-butyl hydroquinone in marinate</t>
  </si>
  <si>
    <t>Chung et al. 2011</t>
  </si>
  <si>
    <t>https://doi.org/10.1016/j.foodchem.2011.05.092</t>
  </si>
  <si>
    <t>S06</t>
  </si>
  <si>
    <t>CWS</t>
  </si>
  <si>
    <t>Chicken</t>
  </si>
  <si>
    <t>na</t>
  </si>
  <si>
    <t>No SD, no range</t>
  </si>
  <si>
    <t>Wood/log fire</t>
  </si>
  <si>
    <t>Pork</t>
  </si>
  <si>
    <t>Gasoline poured on the charcoal to start the fire</t>
  </si>
  <si>
    <t>Not specified</t>
  </si>
  <si>
    <t>19.2 ± 0.4</t>
  </si>
  <si>
    <t>7.5 ± 0.2</t>
  </si>
  <si>
    <t>11.5 ± 0.3</t>
  </si>
  <si>
    <t>14.9 ± 0.3</t>
  </si>
  <si>
    <t>14  0.6</t>
  </si>
  <si>
    <t>Gao et al. 2022</t>
  </si>
  <si>
    <t>https://doi.org/10.2116/analsci.21P197</t>
  </si>
  <si>
    <t>S07</t>
  </si>
  <si>
    <t>Charcoal, sand and net</t>
  </si>
  <si>
    <t>Fish</t>
  </si>
  <si>
    <t>Mackerel</t>
  </si>
  <si>
    <t>ng/mL</t>
  </si>
  <si>
    <t>Pacific Saury</t>
  </si>
  <si>
    <t>Sardine</t>
  </si>
  <si>
    <t>Haiba et al. 2019</t>
  </si>
  <si>
    <t>https://doi.org/10.1080/10406638.2019.1602062</t>
  </si>
  <si>
    <t>S08</t>
  </si>
  <si>
    <t>Direct heat and net, satay charcoal grill</t>
  </si>
  <si>
    <t>180-200</t>
  </si>
  <si>
    <t>Abramsson-Zetterberg et al. 2014</t>
  </si>
  <si>
    <t>https://doi.org/10.1016/j.fct.2014.09.004</t>
  </si>
  <si>
    <t>S09</t>
  </si>
  <si>
    <t>Grilled (unspecified method)</t>
  </si>
  <si>
    <t>home-grilled</t>
  </si>
  <si>
    <t>Pork_lean</t>
  </si>
  <si>
    <t>Pork loin</t>
  </si>
  <si>
    <t>Home or restaurant grilled</t>
  </si>
  <si>
    <t>Sausage</t>
  </si>
  <si>
    <t>Chorizo sausage</t>
  </si>
  <si>
    <t>Kamal et al. 2018</t>
  </si>
  <si>
    <t>https://doi.org/10.1080/19440049.2018.1425553</t>
  </si>
  <si>
    <t>S10</t>
  </si>
  <si>
    <t>Gas</t>
  </si>
  <si>
    <r>
      <t xml:space="preserve">Gas grilling, 3.5 </t>
    </r>
    <r>
      <rPr>
        <sz val="11"/>
        <color theme="1"/>
        <rFont val="Calibri"/>
        <family val="2"/>
        <scheme val="minor"/>
      </rPr>
      <t>± i min each side; total grilling time of 7 ± 1 min</t>
    </r>
  </si>
  <si>
    <t>Beef satay</t>
  </si>
  <si>
    <t>Raw, unmarinated, control</t>
  </si>
  <si>
    <r>
      <t xml:space="preserve">1.6 </t>
    </r>
    <r>
      <rPr>
        <sz val="11"/>
        <color theme="1"/>
        <rFont val="Calibri"/>
        <family val="2"/>
        <scheme val="minor"/>
      </rPr>
      <t>± 0.2</t>
    </r>
  </si>
  <si>
    <t>Raw, marinated</t>
  </si>
  <si>
    <r>
      <t xml:space="preserve">4.6 </t>
    </r>
    <r>
      <rPr>
        <sz val="11"/>
        <color theme="1"/>
        <rFont val="Calibri"/>
        <family val="2"/>
        <scheme val="minor"/>
      </rPr>
      <t>± 1.2</t>
    </r>
  </si>
  <si>
    <t>Unmmarinated grilled</t>
  </si>
  <si>
    <t>Alomirah et al. 2011</t>
  </si>
  <si>
    <t>https://doi.org/10.1016/j.foodcont.2011.05.024</t>
  </si>
  <si>
    <t>S11</t>
  </si>
  <si>
    <t>Indirect heat without touching the charcoal</t>
  </si>
  <si>
    <t>Meat mandi</t>
  </si>
  <si>
    <t>Direct heat</t>
  </si>
  <si>
    <t>Meat kebab</t>
  </si>
  <si>
    <t>Meat tikka</t>
  </si>
  <si>
    <t>Indirect heat, vertical skewer</t>
  </si>
  <si>
    <t>Meat shawerma</t>
  </si>
  <si>
    <t>Electric</t>
  </si>
  <si>
    <t>Indirect heat</t>
  </si>
  <si>
    <t>Meat burger</t>
  </si>
  <si>
    <t>Meat arayes</t>
  </si>
  <si>
    <t>Chicken mandi</t>
  </si>
  <si>
    <t>Shish tauk</t>
  </si>
  <si>
    <t>Whole grilled chicken</t>
  </si>
  <si>
    <t>Chicken shawerma</t>
  </si>
  <si>
    <t>Chicken burger</t>
  </si>
  <si>
    <t>Vegetables</t>
  </si>
  <si>
    <t>Grilled vegetables</t>
  </si>
  <si>
    <t>Larsson et al. 1983</t>
  </si>
  <si>
    <t>https://doi.org/10.1021/jf00118a049</t>
  </si>
  <si>
    <t>S12</t>
  </si>
  <si>
    <t>In or just above flames</t>
  </si>
  <si>
    <t>Frankfurter</t>
  </si>
  <si>
    <t>In embers</t>
  </si>
  <si>
    <t>Cone fire</t>
  </si>
  <si>
    <t>15-20</t>
  </si>
  <si>
    <t>charcoal, grilling 15-20 mins after ignition</t>
  </si>
  <si>
    <t>above electric coils</t>
  </si>
  <si>
    <t>Pan fried</t>
  </si>
  <si>
    <t>well done, burnt</t>
  </si>
  <si>
    <t>Pork chop</t>
  </si>
  <si>
    <t>T-bone steak</t>
  </si>
  <si>
    <t>Chicken halves</t>
  </si>
  <si>
    <t>Grilled with the other meat</t>
  </si>
  <si>
    <t>Greenberg et al. 1993</t>
  </si>
  <si>
    <t>https://doi.org/10.1080/10406639308047862</t>
  </si>
  <si>
    <t>S13</t>
  </si>
  <si>
    <t>µg/kg</t>
  </si>
  <si>
    <t>Maga 1986</t>
  </si>
  <si>
    <t>https://doi.org/10.1021/jf00068a023</t>
  </si>
  <si>
    <t>S14</t>
  </si>
  <si>
    <t>Doremire et al. 1979</t>
  </si>
  <si>
    <t>https://doi.org/10.1111/j.1365-2621.1979.tb03851.x</t>
  </si>
  <si>
    <t>S15</t>
  </si>
  <si>
    <t>Briquettes</t>
  </si>
  <si>
    <t>ppb</t>
  </si>
  <si>
    <t>Turkey</t>
  </si>
  <si>
    <t>Lijinsky and Ross 1967</t>
  </si>
  <si>
    <t>https://doi.org/10.1016/S0015-6264(67)83061-X</t>
  </si>
  <si>
    <t>S16</t>
  </si>
  <si>
    <t>in the experiment</t>
  </si>
  <si>
    <t>Hot</t>
  </si>
  <si>
    <t>6-8</t>
  </si>
  <si>
    <t>cool</t>
  </si>
  <si>
    <t>20-30</t>
  </si>
  <si>
    <t>hot</t>
  </si>
  <si>
    <t xml:space="preserve">nd </t>
  </si>
  <si>
    <t>no-drip pan</t>
  </si>
  <si>
    <t>Frozen</t>
  </si>
  <si>
    <t>Sirloin steak</t>
  </si>
  <si>
    <t>10-15</t>
  </si>
  <si>
    <t>T-bone</t>
  </si>
  <si>
    <t>grilled in gas flames</t>
  </si>
  <si>
    <t>Viegas et al. 2014</t>
  </si>
  <si>
    <t>https://doi.org/10.1021/jf404966w</t>
  </si>
  <si>
    <t>S17</t>
  </si>
  <si>
    <r>
      <t>75</t>
    </r>
    <r>
      <rPr>
        <sz val="11"/>
        <color theme="1"/>
        <rFont val="Calibri"/>
        <family val="2"/>
        <scheme val="minor"/>
      </rPr>
      <t>°C inner meat temp</t>
    </r>
  </si>
  <si>
    <t>pork loin</t>
  </si>
  <si>
    <t>200-230</t>
  </si>
  <si>
    <t>yes</t>
  </si>
  <si>
    <t>ng/g wet weight</t>
  </si>
  <si>
    <t>saint-Aubert 1992</t>
  </si>
  <si>
    <t>S18</t>
  </si>
  <si>
    <t>Sardines</t>
  </si>
  <si>
    <t>Mutton chop</t>
  </si>
  <si>
    <t>Beef steak</t>
  </si>
  <si>
    <t>Chicken leg</t>
  </si>
  <si>
    <t>Pork sausage</t>
  </si>
  <si>
    <t> Wongmaneepratip et al. 2019</t>
  </si>
  <si>
    <t>https://doi.org/10.1016/0889-1575(92)90045-L</t>
  </si>
  <si>
    <t>S19</t>
  </si>
  <si>
    <t>Charcoal + wood chips</t>
  </si>
  <si>
    <t>Sirloin pork</t>
  </si>
  <si>
    <t> Wongmaneepratip 2017</t>
  </si>
  <si>
    <t>https://doi.org/10.1016/j.foodcont.2017.03.029</t>
  </si>
  <si>
    <t>S20</t>
  </si>
  <si>
    <t>Chicken breast</t>
  </si>
  <si>
    <t>¨300</t>
  </si>
  <si>
    <t>Cheng et al. 2019</t>
  </si>
  <si>
    <t>https://doi.org/10.1016/j.scitotenv.2019.07.074</t>
  </si>
  <si>
    <t>S22</t>
  </si>
  <si>
    <t>restaurant-grilled</t>
  </si>
  <si>
    <t>No mariantion</t>
  </si>
  <si>
    <t>Chinese chive</t>
  </si>
  <si>
    <t>270–302</t>
  </si>
  <si>
    <t>Potato</t>
  </si>
  <si>
    <t>270–320</t>
  </si>
  <si>
    <t>Eggplant</t>
  </si>
  <si>
    <t>250–325</t>
  </si>
  <si>
    <t>Enoki mushroom</t>
  </si>
  <si>
    <t>Green pepper</t>
  </si>
  <si>
    <t>270–310</t>
  </si>
  <si>
    <t>290–330</t>
  </si>
  <si>
    <t>Chicken wings</t>
  </si>
  <si>
    <t>275–336</t>
  </si>
  <si>
    <t>Chicken heart</t>
  </si>
  <si>
    <t>270–335</t>
  </si>
  <si>
    <t>280–330</t>
  </si>
  <si>
    <t>Mutton</t>
  </si>
  <si>
    <t>280–320</t>
  </si>
  <si>
    <t>270–336</t>
  </si>
  <si>
    <t>Zastrow et al. 2022</t>
  </si>
  <si>
    <t>https://doi.org/10.1016/j.fochx.2022.100351</t>
  </si>
  <si>
    <t>S23</t>
  </si>
  <si>
    <t>Disposable grill</t>
  </si>
  <si>
    <t>Plant based products</t>
  </si>
  <si>
    <t>Vegan</t>
  </si>
  <si>
    <t>Vegetarian</t>
  </si>
  <si>
    <t>Cordeiro et al. 2020</t>
  </si>
  <si>
    <t>https://doi.org/10.1016/j.meatsci.2020.108083</t>
  </si>
  <si>
    <t>S24</t>
  </si>
  <si>
    <t>Control</t>
  </si>
  <si>
    <r>
      <t>Grilled directly over disposable chrcoal barbecue. Internal temperature reached at least 75</t>
    </r>
    <r>
      <rPr>
        <sz val="11"/>
        <color theme="1"/>
        <rFont val="Calibri"/>
        <family val="2"/>
        <scheme val="minor"/>
      </rPr>
      <t>°C</t>
    </r>
  </si>
  <si>
    <t>pork loin steaks</t>
  </si>
  <si>
    <t>NA</t>
  </si>
  <si>
    <t>Blank vinegar direct sparying</t>
  </si>
  <si>
    <t>White wine vinegar direct sparying</t>
  </si>
  <si>
    <t>Red wine vinegar direct sparying</t>
  </si>
  <si>
    <t>Elderberry vinegar direct sparying</t>
  </si>
  <si>
    <t>Apple cider vinegar direct sparying</t>
  </si>
  <si>
    <t>Apple cider vinegar with raspberry juice direct sparying</t>
  </si>
  <si>
    <t>El-Husseini et al. 2021</t>
  </si>
  <si>
    <t>https://doi.org/10.1080/10406638.2019.1570952</t>
  </si>
  <si>
    <t>S25</t>
  </si>
  <si>
    <t>Restaurant-grilled</t>
  </si>
  <si>
    <t>nq</t>
  </si>
  <si>
    <t>Beef skewers samples</t>
  </si>
  <si>
    <t>Beef kebab samples</t>
  </si>
  <si>
    <t>Home-grilled</t>
  </si>
  <si>
    <t>Chiang et al., 2020</t>
  </si>
  <si>
    <t>https://doi.org/10.1016/j.fct.2020.111400</t>
  </si>
  <si>
    <t>S26</t>
  </si>
  <si>
    <t>&lt;10</t>
  </si>
  <si>
    <t>El-Saeid et al., 2010</t>
  </si>
  <si>
    <t xml:space="preserve">No DOI found, link here; </t>
  </si>
  <si>
    <t>S27</t>
  </si>
  <si>
    <t xml:space="preserve"> https://www.idosi.org/aejaes/jaes8(3)/10.pdf</t>
  </si>
  <si>
    <t>Goat</t>
  </si>
  <si>
    <t>Mottier et al., 2000</t>
  </si>
  <si>
    <t>https://doi.org/10.1021/jf991205y</t>
  </si>
  <si>
    <t>S28</t>
  </si>
  <si>
    <t>200-250</t>
  </si>
  <si>
    <t>Pork/beef A</t>
  </si>
  <si>
    <t>Pork/beef B</t>
  </si>
  <si>
    <t>Lamb A</t>
  </si>
  <si>
    <t>Lamb B</t>
  </si>
  <si>
    <t>Farhadian et al., 2010</t>
  </si>
  <si>
    <t>https://doi.org/10.1016/j.foodcont.2009.09.002</t>
  </si>
  <si>
    <t>S29</t>
  </si>
  <si>
    <t>Chicken (Ayam bakar)</t>
  </si>
  <si>
    <t>6-7 min x 2</t>
  </si>
  <si>
    <t>Ikan bakar</t>
  </si>
  <si>
    <t>7-8 min x 2</t>
  </si>
  <si>
    <t>5-6 min x 2</t>
  </si>
  <si>
    <t>Chicken satay</t>
  </si>
  <si>
    <t>4-5 min x 2</t>
  </si>
  <si>
    <t>Beef kebab</t>
  </si>
  <si>
    <t>Chicken kebab</t>
  </si>
  <si>
    <t>Grilled chicken</t>
  </si>
  <si>
    <t>8-10 min x 2</t>
  </si>
  <si>
    <t xml:space="preserve">Oven </t>
  </si>
  <si>
    <t>Tandori chicken</t>
  </si>
  <si>
    <t>Kim et al., 2021</t>
  </si>
  <si>
    <t>https://doi.org/10.1016/j.foodchem.2020.128453</t>
  </si>
  <si>
    <t>S30</t>
  </si>
  <si>
    <t>Beef loin</t>
  </si>
  <si>
    <t>13-15 min</t>
  </si>
  <si>
    <t>Pork belly</t>
  </si>
  <si>
    <t>9-15 min</t>
  </si>
  <si>
    <t>Chicken tigh</t>
  </si>
  <si>
    <t>16-22 min</t>
  </si>
  <si>
    <t>Lee et al 2016</t>
  </si>
  <si>
    <t>https://doi.org/10.1016/j.foodchem.2015.12.017</t>
  </si>
  <si>
    <t>S31</t>
  </si>
  <si>
    <t>1st grilling period</t>
  </si>
  <si>
    <t>127-320</t>
  </si>
  <si>
    <t>12  min</t>
  </si>
  <si>
    <t>Beef rib</t>
  </si>
  <si>
    <t>Lean pork neck</t>
  </si>
  <si>
    <t>pork belly</t>
  </si>
  <si>
    <t>2nd grilling period</t>
  </si>
  <si>
    <t>320-285</t>
  </si>
  <si>
    <t>Mehr et al., 2020</t>
  </si>
  <si>
    <t>https://doi.org/10.1007/s11694-020-00486-1</t>
  </si>
  <si>
    <t>S32</t>
  </si>
  <si>
    <t>5 min</t>
  </si>
  <si>
    <t>Mixed with 1% wheat fiber</t>
  </si>
  <si>
    <t>Mixed with 2% wheat fiber</t>
  </si>
  <si>
    <t>Mixed with 0,5% xhantan and guar gums</t>
  </si>
  <si>
    <t>Mixed with 1% wheat fiber and 0,5% xhantan and guar gums</t>
  </si>
  <si>
    <t>2% Wheat fiber + 0.5% xanthan and guar gums</t>
  </si>
  <si>
    <t>Onopiuk et al., 2022</t>
  </si>
  <si>
    <t>https://doi.org/10.1016/j.foodchem.2021.131506</t>
  </si>
  <si>
    <t>S33</t>
  </si>
  <si>
    <t>300-325</t>
  </si>
  <si>
    <t>9 min</t>
  </si>
  <si>
    <t>Rascon et al., 2019</t>
  </si>
  <si>
    <t>https://doi.org/10.1016/j.foodcont.2019.02.037</t>
  </si>
  <si>
    <t>S34</t>
  </si>
  <si>
    <t>Hamburger</t>
  </si>
  <si>
    <t>Reinik et al., 2007</t>
  </si>
  <si>
    <t>https://doi.org/10.1080/02652030601182862</t>
  </si>
  <si>
    <t>S35</t>
  </si>
  <si>
    <t>180-240</t>
  </si>
  <si>
    <t>Rey-Salgueiro 2008</t>
  </si>
  <si>
    <t>https://doi.org/10.1016/j.foodchem.2007.11.026</t>
  </si>
  <si>
    <t>S36</t>
  </si>
  <si>
    <t>Bread</t>
  </si>
  <si>
    <t>White bread</t>
  </si>
  <si>
    <t>190-200</t>
  </si>
  <si>
    <t>140-150</t>
  </si>
  <si>
    <t>100-111</t>
  </si>
  <si>
    <t>300-330</t>
  </si>
  <si>
    <t>Sahin et al., 2020</t>
  </si>
  <si>
    <t>https://doi.org/10.5851/kosfa.2020.e43</t>
  </si>
  <si>
    <t>S37</t>
  </si>
  <si>
    <t>The production of doner beef meat is seasoned with pepper, onion, tomatoes and some spices.</t>
  </si>
  <si>
    <t>Doner means turning of the vertical spit is rotated in front of the heat source</t>
  </si>
  <si>
    <t>Meat doner (Turkish kebab)</t>
  </si>
  <si>
    <t>The production of doner poultry meat is seasoned with pepper, onion, tomatoes and some spices.</t>
  </si>
  <si>
    <t>Chicken doner (Turkish kebab)</t>
  </si>
  <si>
    <t>The meatballs prepared are grilled over an intense charcoal grilled fire by turning upside down in short intervals to cook both sides</t>
  </si>
  <si>
    <t>Meatball</t>
  </si>
  <si>
    <t>Grilled chicken is made from breast of chicken (without skin) and also some spices with marinated. Chicken are grilled for 8–10 min on each side using charcoal.</t>
  </si>
  <si>
    <t>8-10 min</t>
  </si>
  <si>
    <t>Grilled fish is made from whole anchovy (Engraulis encrasicolus, L. 1758) fish. Fish cooked over charcoal for to cook both sides.</t>
  </si>
  <si>
    <t>Whole anchovy</t>
  </si>
  <si>
    <t>Rivera et al, 1996</t>
  </si>
  <si>
    <t>https://doi.org/10.1016/0021-9673(95)01224-9</t>
  </si>
  <si>
    <t>S38</t>
  </si>
  <si>
    <t>Shariatifar et a., 2021</t>
  </si>
  <si>
    <t>S39</t>
  </si>
  <si>
    <t>Mushroom</t>
  </si>
  <si>
    <t>Sumer and Oz 2023</t>
  </si>
  <si>
    <t>https://doi.org/10.3390/foods12071374</t>
  </si>
  <si>
    <t>S40</t>
  </si>
  <si>
    <t>Beef muscle</t>
  </si>
  <si>
    <t>3 + 3 min</t>
  </si>
  <si>
    <t>6 + 6 min</t>
  </si>
  <si>
    <t>Indirect grillng</t>
  </si>
  <si>
    <t>11 min</t>
  </si>
  <si>
    <t>17 min</t>
  </si>
  <si>
    <t>Tkacz et al., 2012</t>
  </si>
  <si>
    <t>No DOI found, lik here:</t>
  </si>
  <si>
    <t>S41</t>
  </si>
  <si>
    <t>Direct on grill</t>
  </si>
  <si>
    <t>Pork neck steak</t>
  </si>
  <si>
    <t>https://www.proquest.com/scholarly-journals/influence-marinades-on-level-pahs-grilled-meat/docview/1112260162/se-2?accountid=172179</t>
  </si>
  <si>
    <t>On aluminum tray</t>
  </si>
  <si>
    <t>Dry marinade</t>
  </si>
  <si>
    <t>Oil marinade</t>
  </si>
  <si>
    <t>Wine marinade</t>
  </si>
  <si>
    <t>Beer marinade</t>
  </si>
  <si>
    <t>Viegas et al., 2012</t>
  </si>
  <si>
    <t>https://doi.org/10.1016/j.fct.2012.03.051</t>
  </si>
  <si>
    <t>S42</t>
  </si>
  <si>
    <t>Traditional charcoal</t>
  </si>
  <si>
    <t>Ecoogical coconut charcoal</t>
  </si>
  <si>
    <t>Salmon</t>
  </si>
  <si>
    <t>First grilling period</t>
  </si>
  <si>
    <t>Whole chicken</t>
  </si>
  <si>
    <t>230-300</t>
  </si>
  <si>
    <t>Second grilling period before new charcoal was prepared</t>
  </si>
  <si>
    <t>Wang et al., 2018</t>
  </si>
  <si>
    <t>https://doi.org/10.1016/j.foodcont.2017.12.010</t>
  </si>
  <si>
    <t>S43</t>
  </si>
  <si>
    <t>Green tea</t>
  </si>
  <si>
    <t>Various Chinese teas</t>
  </si>
  <si>
    <t>White tea</t>
  </si>
  <si>
    <t>Yellow tea</t>
  </si>
  <si>
    <t>Oolong tea</t>
  </si>
  <si>
    <t>Dark tea</t>
  </si>
  <si>
    <t>Black tea</t>
  </si>
  <si>
    <t>Wang et al., 2019</t>
  </si>
  <si>
    <t>https://doi.org/10.1016/j.foodchem.2019.05.094</t>
  </si>
  <si>
    <t>S44</t>
  </si>
  <si>
    <t>all samples were grilled on a shelf (20 cm away from the coals) for 8 min. The samples were turned over every 2 min throughout the grilling process</t>
  </si>
  <si>
    <t>Heineken</t>
  </si>
  <si>
    <t>Beer marinades</t>
  </si>
  <si>
    <t>The charcoal and CW core temperature were measured,  reaching approximately 220 °C and
75 °C, respectively, during grilling.</t>
  </si>
  <si>
    <t>Tsing Tao</t>
  </si>
  <si>
    <t>Budweiser</t>
  </si>
  <si>
    <t>Corona</t>
  </si>
  <si>
    <t>Harbin</t>
  </si>
  <si>
    <t>Snow</t>
  </si>
  <si>
    <t>Wang et al., 2019b</t>
  </si>
  <si>
    <t>https://doi.org/10.1016/j.foodcont.2018.11.012</t>
  </si>
  <si>
    <t>S45</t>
  </si>
  <si>
    <t>EGCG</t>
  </si>
  <si>
    <t>Phenolic compounds</t>
  </si>
  <si>
    <t xml:space="preserve"> GC </t>
  </si>
  <si>
    <t>C</t>
  </si>
  <si>
    <t xml:space="preserve"> ECG</t>
  </si>
  <si>
    <t xml:space="preserve"> CG </t>
  </si>
  <si>
    <t>Eriodictyol</t>
  </si>
  <si>
    <t xml:space="preserve"> Naringenin</t>
  </si>
  <si>
    <t xml:space="preserve"> Quinic acid</t>
  </si>
  <si>
    <t>Wang et al., 2022</t>
  </si>
  <si>
    <t>https://doi.org/10.4315/JFP-22-020</t>
  </si>
  <si>
    <t>S46</t>
  </si>
  <si>
    <t>Pork patties</t>
  </si>
  <si>
    <t>Onion extract</t>
  </si>
  <si>
    <t>Onion peel Extract</t>
  </si>
  <si>
    <t>Wiek et al., 2013</t>
  </si>
  <si>
    <t>No DOI found, link here:</t>
  </si>
  <si>
    <t>S47</t>
  </si>
  <si>
    <t>Pork neck</t>
  </si>
  <si>
    <t>https://journal.pttz.org/wp-content/uploads/2015/02/04_Wiek.pdf</t>
  </si>
  <si>
    <t>Bacon</t>
  </si>
  <si>
    <t>Aaslyng et al., 2013</t>
  </si>
  <si>
    <t>https://doi.org/10.1016/j.meatsci.2012.08.004</t>
  </si>
  <si>
    <t>S48</t>
  </si>
  <si>
    <t>Beef strip loin</t>
  </si>
  <si>
    <t>Masuda et al., 2019</t>
  </si>
  <si>
    <t>https://doi.org/10.1016/j.ecoenv.2019.04.046</t>
  </si>
  <si>
    <t>S49</t>
  </si>
  <si>
    <t>Fish skin with salt (Pacific sury)</t>
  </si>
  <si>
    <t>7-9 min on each side</t>
  </si>
  <si>
    <t>Fish skin without salt (Pacific sury)</t>
  </si>
  <si>
    <t>Pork rib</t>
  </si>
  <si>
    <t>Chicken drumstick</t>
  </si>
  <si>
    <t>5-10 min on each side</t>
  </si>
  <si>
    <t>Indirect grilling</t>
  </si>
  <si>
    <t>Fatty pork</t>
  </si>
  <si>
    <t>Kazerouni et al. 2001</t>
  </si>
  <si>
    <t>https://doi.org/10.1016/S0278-6915(00)00158-7</t>
  </si>
  <si>
    <t>S50</t>
  </si>
  <si>
    <t>Oven-broiled</t>
  </si>
  <si>
    <t>hamburger</t>
  </si>
  <si>
    <t>medium</t>
  </si>
  <si>
    <t>well</t>
  </si>
  <si>
    <t>very well</t>
  </si>
  <si>
    <t>Pan-fried</t>
  </si>
  <si>
    <t>Grilled/barbecued</t>
  </si>
  <si>
    <t>Steak</t>
  </si>
  <si>
    <t>chicken with skin</t>
  </si>
  <si>
    <t>chicken boneless</t>
  </si>
  <si>
    <t>Stewed</t>
  </si>
  <si>
    <t>chicken whole</t>
  </si>
  <si>
    <t>standard</t>
  </si>
  <si>
    <t>roasted</t>
  </si>
  <si>
    <t>chicken gravy</t>
  </si>
  <si>
    <t>Mivrowave</t>
  </si>
  <si>
    <t>Bacon fat</t>
  </si>
  <si>
    <t>Ham slice</t>
  </si>
  <si>
    <t>Pork chops</t>
  </si>
  <si>
    <t>hot dogs</t>
  </si>
  <si>
    <t>sausage links</t>
  </si>
  <si>
    <t>package directions</t>
  </si>
  <si>
    <t>sausage patties</t>
  </si>
  <si>
    <t>Restaurants 1 and 2</t>
  </si>
  <si>
    <t>Fast food A</t>
  </si>
  <si>
    <t>Fast food B</t>
  </si>
  <si>
    <t>Fast food C</t>
  </si>
  <si>
    <t>Restaurants 3 and 4</t>
  </si>
  <si>
    <t>Fast food D</t>
  </si>
  <si>
    <t>Restaurants 1 and4</t>
  </si>
  <si>
    <t>Smoked</t>
  </si>
  <si>
    <t>Ribs (pork)</t>
  </si>
  <si>
    <t>Restaurant 3</t>
  </si>
  <si>
    <t>Baked</t>
  </si>
  <si>
    <t>Vendor A</t>
  </si>
  <si>
    <t>Sausage (pork)</t>
  </si>
  <si>
    <t>Vendor B</t>
  </si>
  <si>
    <t>Vendor D</t>
  </si>
  <si>
    <t>Vendor A and B</t>
  </si>
  <si>
    <t>Pepperoni pizza</t>
  </si>
  <si>
    <t>Fast food E</t>
  </si>
  <si>
    <t>Deep-fried</t>
  </si>
  <si>
    <t>Fast food F</t>
  </si>
  <si>
    <t>Fish sandwich</t>
  </si>
  <si>
    <t>Farhadian et al. 2011</t>
  </si>
  <si>
    <t>https://doi.org/10.1016/j.foodchem.2010.05.116</t>
  </si>
  <si>
    <t>S51</t>
  </si>
  <si>
    <t>Steam preheating</t>
  </si>
  <si>
    <t>Microwave preheating</t>
  </si>
  <si>
    <t>Aluminium wrapping</t>
  </si>
  <si>
    <t>Banana wrapping</t>
  </si>
  <si>
    <t>No wrapping</t>
  </si>
  <si>
    <t>Chicken, leg and thigh</t>
  </si>
  <si>
    <t>Farhadian et al. 2012</t>
  </si>
  <si>
    <t>https://doi.org/10.1016/j.foodcont.2012.04.034</t>
  </si>
  <si>
    <t>S52</t>
  </si>
  <si>
    <t>Not marinated,  0 h</t>
  </si>
  <si>
    <t>Not marinated, 4 h</t>
  </si>
  <si>
    <t>Not marinated, 8 h</t>
  </si>
  <si>
    <t>Not marinated, 12 h</t>
  </si>
  <si>
    <t>Basic,  0 h</t>
  </si>
  <si>
    <t>Basic, 4 h</t>
  </si>
  <si>
    <t>Basic, 8 h</t>
  </si>
  <si>
    <t>Basic, 12 h</t>
  </si>
  <si>
    <t>Basic-oil,  0 h</t>
  </si>
  <si>
    <t>Basic-oil, 4 h</t>
  </si>
  <si>
    <t>Basic-oil, 8 h</t>
  </si>
  <si>
    <t>Basic-oil, 12 h</t>
  </si>
  <si>
    <t>Commercial,  0 h</t>
  </si>
  <si>
    <t>Commercial, 4 h</t>
  </si>
  <si>
    <t>Commercial, 8 h</t>
  </si>
  <si>
    <t>Commercial, 12 h</t>
  </si>
  <si>
    <t>Basic-lemon, 0 h</t>
  </si>
  <si>
    <t>Basic-lemon, 4 h</t>
  </si>
  <si>
    <t>Basic-lemon, 8 h</t>
  </si>
  <si>
    <t>Basic-lemon, 12 h</t>
  </si>
  <si>
    <t>Basic-oil-lemon, 0 h</t>
  </si>
  <si>
    <t>Basic-oil-lemon, 4 h</t>
  </si>
  <si>
    <t>Basic-oil-lemon, 8 h</t>
  </si>
  <si>
    <t>Basic-oil-lemon, 12 h</t>
  </si>
  <si>
    <t>Basic-oil-tamarind, 0 h</t>
  </si>
  <si>
    <t>Basic-oil-tamarind, 4 h</t>
  </si>
  <si>
    <t>Basic-oil-tamarind, 8 h</t>
  </si>
  <si>
    <t>Basic-oil-tamarind, 12 h</t>
  </si>
  <si>
    <t>Commercial-tamarind, 0 h</t>
  </si>
  <si>
    <t>Commercial-tamarind, 4 h</t>
  </si>
  <si>
    <t>Commercial-tamarind, 8 h</t>
  </si>
  <si>
    <t>Commercial-tamarind, 12 h</t>
  </si>
  <si>
    <t>Choi et al. 2022</t>
  </si>
  <si>
    <t>https://doi.org/10.1007/s10068-022-01137-5</t>
  </si>
  <si>
    <t>S53</t>
  </si>
  <si>
    <t>Chitterlings</t>
  </si>
  <si>
    <t>5-15</t>
  </si>
  <si>
    <t>Sirloin</t>
  </si>
  <si>
    <t>Stir-fried</t>
  </si>
  <si>
    <t>Rib</t>
  </si>
  <si>
    <t>Wiener sausage</t>
  </si>
  <si>
    <t>Pork arm picnic</t>
  </si>
  <si>
    <t>Ham</t>
  </si>
  <si>
    <t>Chicken wing</t>
  </si>
  <si>
    <t>Chicken thigh</t>
  </si>
  <si>
    <t>Duck</t>
  </si>
  <si>
    <t>Duck meat</t>
  </si>
  <si>
    <t>Fried chicken wing</t>
  </si>
  <si>
    <t>Rose et al (2015)</t>
  </si>
  <si>
    <t>https://doi.org/10.1016/j.fct.2014.12.018</t>
  </si>
  <si>
    <t>S54</t>
  </si>
  <si>
    <t>Beef Hamburger</t>
  </si>
  <si>
    <t xml:space="preserve">Lamb </t>
  </si>
  <si>
    <t>Dost and Ideli 2012</t>
  </si>
  <si>
    <t>https://doi.org/10.1016/j.foodchem.2012.01.001</t>
  </si>
  <si>
    <t>S55</t>
  </si>
  <si>
    <t>Trout</t>
  </si>
  <si>
    <t>µg/L</t>
  </si>
  <si>
    <t>Bass</t>
  </si>
  <si>
    <t>lamb</t>
  </si>
  <si>
    <t>Duedahl-Olesen et al. 2015</t>
  </si>
  <si>
    <t>https://doi.org/10.1016/j.foodcont.2015.04.012</t>
  </si>
  <si>
    <t>S56</t>
  </si>
  <si>
    <t>Hamburger steak</t>
  </si>
  <si>
    <t>Beef, steak</t>
  </si>
  <si>
    <t>Marinated on a stick</t>
  </si>
  <si>
    <t>Chop</t>
  </si>
  <si>
    <t>Ribs</t>
  </si>
  <si>
    <t>Tenderloin</t>
  </si>
  <si>
    <t>Tenderloin, outlier</t>
  </si>
  <si>
    <t>Other</t>
  </si>
  <si>
    <t>Chicken Breast/filet</t>
  </si>
  <si>
    <t>Chicken Whole</t>
  </si>
  <si>
    <t>8.4-10.2</t>
  </si>
  <si>
    <t>Chickken Marinated whole</t>
  </si>
  <si>
    <t>Chicken Marinated on a stick/burger</t>
  </si>
  <si>
    <t>Calf</t>
  </si>
  <si>
    <t>Lamb on a stick</t>
  </si>
  <si>
    <t>Other food items</t>
  </si>
  <si>
    <t>Prawn/scallop</t>
  </si>
  <si>
    <t>García-Lomillo et al. 2017</t>
  </si>
  <si>
    <t>https://doi.org/10.1016/j.meatsci.2016.11.009</t>
  </si>
  <si>
    <t>S57</t>
  </si>
  <si>
    <t>Control (raw)</t>
  </si>
  <si>
    <t>Day 0</t>
  </si>
  <si>
    <t xml:space="preserve"> After 9 days storage</t>
  </si>
  <si>
    <t>Red wine pomace seasoning</t>
  </si>
  <si>
    <t>Gorji et al., 2016</t>
  </si>
  <si>
    <t>https://doi.org/10.1016/j.foodcont.2015.07.022</t>
  </si>
  <si>
    <t>S58</t>
  </si>
  <si>
    <t>Kebab Barg</t>
  </si>
  <si>
    <t>ND</t>
  </si>
  <si>
    <t>Chicken with skin, wings</t>
  </si>
  <si>
    <t>Chicken without skin</t>
  </si>
  <si>
    <t>Minced beef, Kebab Koobideh</t>
  </si>
  <si>
    <t>Kafouris et al. 2020</t>
  </si>
  <si>
    <t>https://doi.org/10.1016/j.meatsci.2020.108088</t>
  </si>
  <si>
    <t>S59</t>
  </si>
  <si>
    <t>7 to 15</t>
  </si>
  <si>
    <t>Kao et  al_2014</t>
  </si>
  <si>
    <t>https://doi.org/10.1016/j.fct.2014.05.033</t>
  </si>
  <si>
    <t>S60</t>
  </si>
  <si>
    <t>Kindling-free charcoal</t>
  </si>
  <si>
    <t>Chicken, heart</t>
  </si>
  <si>
    <t>Internal temperature 85</t>
  </si>
  <si>
    <t>Internal temperature 100</t>
  </si>
  <si>
    <t>Chicken,drumstick</t>
  </si>
  <si>
    <t>Internal temperature 74</t>
  </si>
  <si>
    <t>Internal temperature 88</t>
  </si>
  <si>
    <t>Chicken, gizzard</t>
  </si>
  <si>
    <t>Internal temperature 83</t>
  </si>
  <si>
    <t>Chicken, breast</t>
  </si>
  <si>
    <t>Internal temperature 75</t>
  </si>
  <si>
    <t>Internal temperature 84</t>
  </si>
  <si>
    <t>Duck, drumstick</t>
  </si>
  <si>
    <t>Internal temperature 78</t>
  </si>
  <si>
    <t>steak</t>
  </si>
  <si>
    <t>Internal temperature 68</t>
  </si>
  <si>
    <t>knuckle</t>
  </si>
  <si>
    <t>Internal temperature 81</t>
  </si>
  <si>
    <t>Internal temperature 76</t>
  </si>
  <si>
    <t>Lamb steak</t>
  </si>
  <si>
    <t>Internal temperature 77</t>
  </si>
  <si>
    <t>Internal temperature 80</t>
  </si>
  <si>
    <t>Internal temperature 87</t>
  </si>
  <si>
    <t>Internal temperature 94</t>
  </si>
  <si>
    <t>Internal temperature 89</t>
  </si>
  <si>
    <t>Internal temperature 99</t>
  </si>
  <si>
    <t>Kim et al. 2021</t>
  </si>
  <si>
    <t>https://doi.org/10.5851/kosfa.2021.e12</t>
  </si>
  <si>
    <t>S61</t>
  </si>
  <si>
    <t>None</t>
  </si>
  <si>
    <t>Belly (fatty meat), Internal temperature 71°C</t>
  </si>
  <si>
    <t>Belly (fatty meat), Internal temperature 81°C</t>
  </si>
  <si>
    <t>Korean red chilli paste (Gochujang)</t>
  </si>
  <si>
    <t>Day 5</t>
  </si>
  <si>
    <t>Belly (fatty meat), nternal temperature 71°C</t>
  </si>
  <si>
    <t>Day 10</t>
  </si>
  <si>
    <t xml:space="preserve"> Olatunji et al. 2013</t>
  </si>
  <si>
    <t>https://doi.org/10.1007/s11694-013-9147-2</t>
  </si>
  <si>
    <t>S63</t>
  </si>
  <si>
    <t>&lt;0.01</t>
  </si>
  <si>
    <t>Park et al. 2017</t>
  </si>
  <si>
    <t>https://doi.org/10.1016/j.meatsci.2017.02.012</t>
  </si>
  <si>
    <t>S64</t>
  </si>
  <si>
    <t>Kontroll</t>
  </si>
  <si>
    <t>Direct</t>
  </si>
  <si>
    <t>Direct, modified charcoal grill</t>
  </si>
  <si>
    <t>infra-red grill, direct heating</t>
  </si>
  <si>
    <t>indirect heating</t>
  </si>
  <si>
    <t>distilled water</t>
  </si>
  <si>
    <t>Green tea, 0.25%</t>
  </si>
  <si>
    <t>Green tea, 0.5%</t>
  </si>
  <si>
    <t>Green tea, 1%</t>
  </si>
  <si>
    <t>Yeba mate, 0.25%</t>
  </si>
  <si>
    <t>Yeba mate, 0.5%</t>
  </si>
  <si>
    <t>Yeba mate, 1%</t>
  </si>
  <si>
    <t>Green or yerba mate, 0.25%</t>
  </si>
  <si>
    <t>Green or yerba mate, 0.5%</t>
  </si>
  <si>
    <t>Green or yerba mate, 1%</t>
  </si>
  <si>
    <t>Yao et al. 2020</t>
  </si>
  <si>
    <t>https://doi.org/10.4315/0362-028X.JFP-19-084</t>
  </si>
  <si>
    <t>S65</t>
  </si>
  <si>
    <r>
      <t>internal temperature 75</t>
    </r>
    <r>
      <rPr>
        <sz val="11"/>
        <color theme="1"/>
        <rFont val="Calibri"/>
        <family val="2"/>
        <scheme val="minor"/>
      </rPr>
      <t>°C</t>
    </r>
  </si>
  <si>
    <t>Wood charcoal</t>
  </si>
  <si>
    <t>Coconut charcoal</t>
  </si>
  <si>
    <t>Bamboo charcoal</t>
  </si>
  <si>
    <t>Basic spices</t>
  </si>
  <si>
    <t>Basic spices + Green tea</t>
  </si>
  <si>
    <t>Basic spices + Oolong tea</t>
  </si>
  <si>
    <t>Basic spices + White tea</t>
  </si>
  <si>
    <t>Marinated meat</t>
  </si>
  <si>
    <t>https://doi.org/10.1111/ijfs.14748</t>
  </si>
  <si>
    <t>S66</t>
  </si>
  <si>
    <t>Sea bream</t>
  </si>
  <si>
    <t>Seabass</t>
  </si>
  <si>
    <t>Shad</t>
  </si>
  <si>
    <t>Briquette charcoal</t>
  </si>
  <si>
    <t>Duke and Albert 2007</t>
  </si>
  <si>
    <t>https://doi.org/10.3923/jas.2007.1873.1879</t>
  </si>
  <si>
    <t>S68</t>
  </si>
  <si>
    <t>Suya</t>
  </si>
  <si>
    <t>El-Husseini et al. 2018</t>
  </si>
  <si>
    <t>https://doi.org/10.1007/s12161-017-0990-3</t>
  </si>
  <si>
    <t>S69</t>
  </si>
  <si>
    <t>Chicken, thigh</t>
  </si>
  <si>
    <t>Eldaly et al. 2016</t>
  </si>
  <si>
    <t>https://doi.org/10.21608/zvjz.2016.7880</t>
  </si>
  <si>
    <t>reported mean ± SE</t>
  </si>
  <si>
    <t>S70</t>
  </si>
  <si>
    <t>Wrapped in aluminium foil</t>
  </si>
  <si>
    <t>https://doi.org/10.21608/zvjz.2016.7830</t>
  </si>
  <si>
    <t>S71</t>
  </si>
  <si>
    <t>Not marinated</t>
  </si>
  <si>
    <t>Kebab</t>
  </si>
  <si>
    <t>Kofta</t>
  </si>
  <si>
    <t>yoghurt marination</t>
  </si>
  <si>
    <t>Aygun and Kabadayi 2009</t>
  </si>
  <si>
    <t>https://doi.org/10.1080/09637480500465436</t>
  </si>
  <si>
    <t>S72</t>
  </si>
  <si>
    <t>open-flame charcoal grill</t>
  </si>
  <si>
    <t>8-9</t>
  </si>
  <si>
    <t>Mohammadi and Valizadeh-kakhki 2018</t>
  </si>
  <si>
    <t>https://doi.org/10.1080/10406638.2016.1236824</t>
  </si>
  <si>
    <t>S73</t>
  </si>
  <si>
    <t>3-10</t>
  </si>
  <si>
    <t>Nor Hasyimah et al. 2022</t>
  </si>
  <si>
    <t>https://doi.org/10.1080/10406638.2020.1802302</t>
  </si>
  <si>
    <t>S74</t>
  </si>
  <si>
    <t>Internal temperature 67.4°C</t>
  </si>
  <si>
    <t>Apis melliera honey</t>
  </si>
  <si>
    <t>Internal temperature 62.6°C</t>
  </si>
  <si>
    <t>Trigona sp. Honey</t>
  </si>
  <si>
    <t>Internal temperature 65.4°C</t>
  </si>
  <si>
    <t>Internal temperature 88.1°C</t>
  </si>
  <si>
    <t>Internal temperature 76.3°C</t>
  </si>
  <si>
    <t>Internal temperature 78.5°C</t>
  </si>
  <si>
    <t>Internal temperature 100.9°C</t>
  </si>
  <si>
    <t>Internal temperature 88.2°C</t>
  </si>
  <si>
    <t>Internal temperature 93.3°C</t>
  </si>
  <si>
    <t>Onopiuk et al. 2022</t>
  </si>
  <si>
    <t>https://doi.org/10.3390/molecules27010175</t>
  </si>
  <si>
    <t>S75</t>
  </si>
  <si>
    <t>salt, water</t>
  </si>
  <si>
    <t>neck</t>
  </si>
  <si>
    <t>280-300</t>
  </si>
  <si>
    <t>bay leaf</t>
  </si>
  <si>
    <t>black pepper</t>
  </si>
  <si>
    <t>turmeric</t>
  </si>
  <si>
    <t>tamarind paste</t>
  </si>
  <si>
    <t>jalapeno pepper</t>
  </si>
  <si>
    <t>all spice mix</t>
  </si>
  <si>
    <t>commercial marinade</t>
  </si>
  <si>
    <t>Terzi et al. 2008</t>
  </si>
  <si>
    <t>No DOI found, link here;</t>
  </si>
  <si>
    <t>S76</t>
  </si>
  <si>
    <t>Traditional døner kebab (meat or chicken, unknown)</t>
  </si>
  <si>
    <t>https://www.jstor.org/stable/25564590</t>
  </si>
  <si>
    <t>Zastrow et al. 2021</t>
  </si>
  <si>
    <t>https://doi.org/10.1016/j.foodchem.2021.130625</t>
  </si>
  <si>
    <t>Range only</t>
  </si>
  <si>
    <t>S77</t>
  </si>
  <si>
    <t>190-320</t>
  </si>
  <si>
    <t>two experiments; 7 and 14mins</t>
  </si>
  <si>
    <t>Vegetarian patties based on milk protein</t>
  </si>
  <si>
    <t>two experiments; 6 and 9 mins</t>
  </si>
  <si>
    <t>Plant based patties based on whey protein</t>
  </si>
  <si>
    <t>Zastrow et al. 2019</t>
  </si>
  <si>
    <t>https://doi.org/10.1021/acs.jafc.9b03316</t>
  </si>
  <si>
    <t>S78</t>
  </si>
  <si>
    <t>kulegrill, weber, uten lokk</t>
  </si>
  <si>
    <t>frankfurter, pork and beef</t>
  </si>
  <si>
    <t>240-340</t>
  </si>
  <si>
    <t>4 til 6 min</t>
  </si>
  <si>
    <t>Knize et al. 1999</t>
  </si>
  <si>
    <t>https://doi.org/10.1007/978-1-4615-4853-9_12</t>
  </si>
  <si>
    <t>S79</t>
  </si>
  <si>
    <t>Chen et al. 1997</t>
  </si>
  <si>
    <t>https://doi.org/10.1021/jf9606363</t>
  </si>
  <si>
    <t>Coeficcient of variation</t>
  </si>
  <si>
    <t>S80</t>
  </si>
  <si>
    <t>Hung in a bomb oven. During grilling fat did not drip on the charcoal</t>
  </si>
  <si>
    <t>Duck breast with skin</t>
  </si>
  <si>
    <t>pg</t>
  </si>
  <si>
    <t>Duck breast without skin</t>
  </si>
  <si>
    <t>Hamzawy et al., 2016</t>
  </si>
  <si>
    <t>http://dx.doi.org/10.20546/ijcmas.2016.502.049</t>
  </si>
  <si>
    <t>S81</t>
  </si>
  <si>
    <t>Sample ID 1</t>
  </si>
  <si>
    <t>"meat"</t>
  </si>
  <si>
    <t>Sample ID 2</t>
  </si>
  <si>
    <t>Sample ID 3</t>
  </si>
  <si>
    <t>Sample ID 4</t>
  </si>
  <si>
    <t>Sample ID 5</t>
  </si>
  <si>
    <t>Sample ID 6</t>
  </si>
  <si>
    <t>Sample ID 7</t>
  </si>
  <si>
    <t>Sample ID 8</t>
  </si>
  <si>
    <t>Sample ID 9</t>
  </si>
  <si>
    <t>Sample ID 10</t>
  </si>
  <si>
    <t>Sample ID 11</t>
  </si>
  <si>
    <t>Sample ID 12</t>
  </si>
  <si>
    <t>Sample ID 13</t>
  </si>
  <si>
    <t>Sample ID 14</t>
  </si>
  <si>
    <t>Sample ID 15</t>
  </si>
  <si>
    <t>Sample ID 16</t>
  </si>
  <si>
    <t>Sample ID 17</t>
  </si>
  <si>
    <t>Sample ID 18</t>
  </si>
  <si>
    <t>Sample ID 19</t>
  </si>
  <si>
    <t>Sample ID 20</t>
  </si>
  <si>
    <t>Sample ID 21</t>
  </si>
  <si>
    <t>Sample ID 22</t>
  </si>
  <si>
    <t>Sample ID 23</t>
  </si>
  <si>
    <t>Sample ID 24</t>
  </si>
  <si>
    <t>Sample ID 25</t>
  </si>
  <si>
    <t>Sample ID 26</t>
  </si>
  <si>
    <t>Sample ID 27</t>
  </si>
  <si>
    <t>Sample ID 28</t>
  </si>
  <si>
    <t>Sample ID 29</t>
  </si>
  <si>
    <t>Sample ID 30</t>
  </si>
  <si>
    <t>RSD not SD</t>
  </si>
  <si>
    <t>Not reported</t>
  </si>
  <si>
    <t>120-180</t>
  </si>
  <si>
    <t>Darwish et al. 2019</t>
  </si>
  <si>
    <t>https://doi.org/10.1016/j.foodchem.2019.03.127</t>
  </si>
  <si>
    <t>S67</t>
  </si>
  <si>
    <t>Moazzen et al. 2013</t>
  </si>
  <si>
    <t>https://doi.org/10.1016/j.talanta.2013.07.005</t>
  </si>
  <si>
    <t>95% CI</t>
  </si>
  <si>
    <t>S62</t>
  </si>
  <si>
    <t>&lt;LOQ</t>
  </si>
  <si>
    <t>Reference link - DOI</t>
  </si>
  <si>
    <t>https://www.uwm.edu.pl/polish-journal/sites/default/files/issues/articles/wiek_and_tkacz_2017.pdf</t>
  </si>
  <si>
    <t>In the experiment</t>
  </si>
  <si>
    <t>&lt; LOD</t>
  </si>
  <si>
    <t>Briquette</t>
  </si>
  <si>
    <t>On aluminum trays</t>
  </si>
  <si>
    <t>Beech wood</t>
  </si>
  <si>
    <t>&lt; 350</t>
  </si>
  <si>
    <t>Debarked Beech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</si>
</sst>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\ %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/>
    <xf numFmtId="0" fontId="13" fillId="0" borderId="0" xfId="0" applyFont="1" applyAlignment="1">
      <alignment wrapText="1"/>
    </xf>
    <xf numFmtId="0" fontId="3" fillId="0" borderId="0" xfId="4" applyFill="1" applyBorder="1" applyAlignment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quotePrefix="1"/>
    <xf numFmtId="0" fontId="4" fillId="0" borderId="0" xfId="0" quotePrefix="1" applyFont="1"/>
    <xf numFmtId="0" fontId="4" fillId="0" borderId="0" xfId="0" applyFont="1"/>
    <xf numFmtId="0" fontId="8" fillId="0" borderId="0" xfId="3" applyFill="1" applyBorder="1"/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8" fillId="0" borderId="0" xfId="3" applyFill="1" applyBorder="1" applyAlignment="1">
      <alignment horizontal="right"/>
    </xf>
    <xf numFmtId="0" fontId="7" fillId="0" borderId="0" xfId="2" applyFill="1" applyBorder="1"/>
    <xf numFmtId="2" fontId="0" fillId="0" borderId="0" xfId="0" applyNumberFormat="1"/>
    <xf numFmtId="165" fontId="4" fillId="0" borderId="0" xfId="0" applyNumberFormat="1" applyFont="1"/>
    <xf numFmtId="0" fontId="7" fillId="0" borderId="0" xfId="2" applyFill="1" applyBorder="1" applyAlignment="1">
      <alignment horizontal="right"/>
    </xf>
    <xf numFmtId="164" fontId="7" fillId="0" borderId="0" xfId="2" applyNumberFormat="1" applyFill="1" applyBorder="1" applyAlignment="1">
      <alignment horizontal="right"/>
    </xf>
    <xf numFmtId="164" fontId="4" fillId="0" borderId="0" xfId="0" applyNumberFormat="1" applyFont="1"/>
    <xf numFmtId="164" fontId="7" fillId="0" borderId="0" xfId="2" applyNumberFormat="1" applyFill="1" applyBorder="1"/>
    <xf numFmtId="16" fontId="0" fillId="0" borderId="0" xfId="0" quotePrefix="1" applyNumberFormat="1"/>
    <xf numFmtId="17" fontId="0" fillId="0" borderId="0" xfId="0" quotePrefix="1" applyNumberFormat="1"/>
    <xf numFmtId="0" fontId="9" fillId="0" borderId="0" xfId="0" applyFo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2" fontId="7" fillId="0" borderId="0" xfId="2" applyNumberFormat="1" applyFill="1" applyBorder="1"/>
    <xf numFmtId="2" fontId="4" fillId="0" borderId="0" xfId="0" applyNumberFormat="1" applyFont="1" applyAlignment="1">
      <alignment horizontal="right"/>
    </xf>
    <xf numFmtId="167" fontId="4" fillId="0" borderId="0" xfId="0" applyNumberFormat="1" applyFont="1"/>
    <xf numFmtId="0" fontId="0" fillId="0" borderId="0" xfId="0" applyAlignment="1">
      <alignment vertical="top" wrapText="1"/>
    </xf>
    <xf numFmtId="166" fontId="0" fillId="0" borderId="0" xfId="0" applyNumberFormat="1"/>
    <xf numFmtId="1" fontId="0" fillId="0" borderId="0" xfId="0" applyNumberFormat="1"/>
    <xf numFmtId="16" fontId="0" fillId="0" borderId="0" xfId="0" applyNumberFormat="1"/>
    <xf numFmtId="49" fontId="0" fillId="0" borderId="0" xfId="0" applyNumberFormat="1"/>
    <xf numFmtId="0" fontId="6" fillId="0" borderId="0" xfId="0" applyFont="1"/>
    <xf numFmtId="17" fontId="0" fillId="0" borderId="0" xfId="0" applyNumberFormat="1"/>
    <xf numFmtId="165" fontId="7" fillId="0" borderId="0" xfId="2" applyNumberFormat="1" applyFill="1" applyBorder="1" applyAlignment="1">
      <alignment horizontal="right"/>
    </xf>
    <xf numFmtId="0" fontId="0" fillId="4" borderId="0" xfId="0" applyFill="1"/>
    <xf numFmtId="0" fontId="2" fillId="0" borderId="0" xfId="0" applyFont="1" applyAlignment="1">
      <alignment horizontal="left" wrapText="1"/>
    </xf>
    <xf numFmtId="0" fontId="3" fillId="0" borderId="0" xfId="1" applyFill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1" applyFill="1" applyAlignment="1">
      <alignment horizontal="left" vertical="center" wrapText="1" indent="1"/>
    </xf>
    <xf numFmtId="0" fontId="3" fillId="0" borderId="0" xfId="1" applyFill="1" applyAlignment="1">
      <alignment horizontal="left"/>
    </xf>
    <xf numFmtId="0" fontId="17" fillId="0" borderId="0" xfId="0" applyFont="1"/>
    <xf numFmtId="0" fontId="2" fillId="0" borderId="0" xfId="0" applyFont="1"/>
  </cellXfs>
  <cellStyles count="5">
    <cellStyle name="God" xfId="2" builtinId="26"/>
    <cellStyle name="Hyperkobling" xfId="1" builtinId="8"/>
    <cellStyle name="Hyperlink" xfId="4" xr:uid="{00000000-000B-0000-0000-000008000000}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6/j.foodchem.2015.12.017" TargetMode="External"/><Relationship Id="rId21" Type="http://schemas.openxmlformats.org/officeDocument/2006/relationships/hyperlink" Target="https://doi.org/10.1080/10406638.2019.1570952" TargetMode="External"/><Relationship Id="rId42" Type="http://schemas.openxmlformats.org/officeDocument/2006/relationships/hyperlink" Target="https://doi.org/10.1016/j.ecoenv.2019.04.046" TargetMode="External"/><Relationship Id="rId47" Type="http://schemas.openxmlformats.org/officeDocument/2006/relationships/hyperlink" Target="https://doi.org/10.1016/j.fct.2014.12.018" TargetMode="External"/><Relationship Id="rId63" Type="http://schemas.openxmlformats.org/officeDocument/2006/relationships/hyperlink" Target="https://doi.org/10.1080/09637480500465436" TargetMode="External"/><Relationship Id="rId68" Type="http://schemas.openxmlformats.org/officeDocument/2006/relationships/hyperlink" Target="https://doi.org/10.1021/acs.jafc.9b03316" TargetMode="External"/><Relationship Id="rId16" Type="http://schemas.openxmlformats.org/officeDocument/2006/relationships/hyperlink" Target="https://doi.org/10.1016/0889-1575(92)90045-L" TargetMode="External"/><Relationship Id="rId11" Type="http://schemas.openxmlformats.org/officeDocument/2006/relationships/hyperlink" Target="https://doi.org/10.1021/jf00118a049" TargetMode="External"/><Relationship Id="rId24" Type="http://schemas.openxmlformats.org/officeDocument/2006/relationships/hyperlink" Target="https://doi.org/10.1016/j.foodcont.2009.09.002" TargetMode="External"/><Relationship Id="rId32" Type="http://schemas.openxmlformats.org/officeDocument/2006/relationships/hyperlink" Target="https://doi.org/10.5851/kosfa.2020.e43" TargetMode="External"/><Relationship Id="rId37" Type="http://schemas.openxmlformats.org/officeDocument/2006/relationships/hyperlink" Target="https://doi.org/10.1016/j.foodcont.2017.12.010" TargetMode="External"/><Relationship Id="rId40" Type="http://schemas.openxmlformats.org/officeDocument/2006/relationships/hyperlink" Target="https://doi.org/10.4315/JFP-22-020" TargetMode="External"/><Relationship Id="rId45" Type="http://schemas.openxmlformats.org/officeDocument/2006/relationships/hyperlink" Target="https://doi.org/10.1016/j.foodcont.2012.04.034" TargetMode="External"/><Relationship Id="rId53" Type="http://schemas.openxmlformats.org/officeDocument/2006/relationships/hyperlink" Target="https://doi.org/10.1016/j.fct.2014.05.033" TargetMode="External"/><Relationship Id="rId58" Type="http://schemas.openxmlformats.org/officeDocument/2006/relationships/hyperlink" Target="https://doi.org/10.1111/ijfs.14748" TargetMode="External"/><Relationship Id="rId66" Type="http://schemas.openxmlformats.org/officeDocument/2006/relationships/hyperlink" Target="https://doi.org/10.3390/molecules27010175" TargetMode="External"/><Relationship Id="rId74" Type="http://schemas.openxmlformats.org/officeDocument/2006/relationships/hyperlink" Target="https://doi.org/10.1080/19440049.2018.1425553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080/10406638.2022.2110906" TargetMode="External"/><Relationship Id="rId61" Type="http://schemas.openxmlformats.org/officeDocument/2006/relationships/hyperlink" Target="https://doi.org/10.21608/zvjz.2016.7880" TargetMode="External"/><Relationship Id="rId19" Type="http://schemas.openxmlformats.org/officeDocument/2006/relationships/hyperlink" Target="https://doi.org/10.1016/j.fochx.2022.100351" TargetMode="External"/><Relationship Id="rId14" Type="http://schemas.openxmlformats.org/officeDocument/2006/relationships/hyperlink" Target="https://doi.org/10.1016/S0015-6264(67)83061-X" TargetMode="External"/><Relationship Id="rId22" Type="http://schemas.openxmlformats.org/officeDocument/2006/relationships/hyperlink" Target="https://doi.org/10.1016/j.fct.2020.111400" TargetMode="External"/><Relationship Id="rId27" Type="http://schemas.openxmlformats.org/officeDocument/2006/relationships/hyperlink" Target="https://doi.org/10.1007/s11694-020-00486-1" TargetMode="External"/><Relationship Id="rId30" Type="http://schemas.openxmlformats.org/officeDocument/2006/relationships/hyperlink" Target="https://doi.org/10.1080/02652030601182862" TargetMode="External"/><Relationship Id="rId35" Type="http://schemas.openxmlformats.org/officeDocument/2006/relationships/hyperlink" Target="https://doi.org/10.3390/foods12071374" TargetMode="External"/><Relationship Id="rId43" Type="http://schemas.openxmlformats.org/officeDocument/2006/relationships/hyperlink" Target="https://doi.org/10.1016/S0278-6915(00)00158-7" TargetMode="External"/><Relationship Id="rId48" Type="http://schemas.openxmlformats.org/officeDocument/2006/relationships/hyperlink" Target="https://doi.org/10.1016/j.foodchem.2012.01.001" TargetMode="External"/><Relationship Id="rId56" Type="http://schemas.openxmlformats.org/officeDocument/2006/relationships/hyperlink" Target="https://doi.org/10.1016/j.meatsci.2017.02.012" TargetMode="External"/><Relationship Id="rId64" Type="http://schemas.openxmlformats.org/officeDocument/2006/relationships/hyperlink" Target="https://doi.org/10.1080/10406638.2016.1236824" TargetMode="External"/><Relationship Id="rId69" Type="http://schemas.openxmlformats.org/officeDocument/2006/relationships/hyperlink" Target="https://doi.org/10.1007/978-1-4615-4853-9_12" TargetMode="External"/><Relationship Id="rId77" Type="http://schemas.openxmlformats.org/officeDocument/2006/relationships/hyperlink" Target="https://journal.pttz.org/wp-content/uploads/2015/02/04_Wiek.pdf" TargetMode="External"/><Relationship Id="rId8" Type="http://schemas.openxmlformats.org/officeDocument/2006/relationships/hyperlink" Target="https://doi.org/10.1080/10406638.2019.1602062" TargetMode="External"/><Relationship Id="rId51" Type="http://schemas.openxmlformats.org/officeDocument/2006/relationships/hyperlink" Target="https://doi.org/10.1016/j.foodcont.2015.07.022" TargetMode="External"/><Relationship Id="rId72" Type="http://schemas.openxmlformats.org/officeDocument/2006/relationships/hyperlink" Target="https://doi.org/10.1016/j.foodchem.2019.03.127" TargetMode="External"/><Relationship Id="rId3" Type="http://schemas.openxmlformats.org/officeDocument/2006/relationships/hyperlink" Target="https://doi.org/10.1016/j.foodchem.2021.129378" TargetMode="External"/><Relationship Id="rId12" Type="http://schemas.openxmlformats.org/officeDocument/2006/relationships/hyperlink" Target="https://doi.org/10.1021/jf00068a023" TargetMode="External"/><Relationship Id="rId17" Type="http://schemas.openxmlformats.org/officeDocument/2006/relationships/hyperlink" Target="https://doi.org/10.1016/j.foodcont.2017.03.029" TargetMode="External"/><Relationship Id="rId25" Type="http://schemas.openxmlformats.org/officeDocument/2006/relationships/hyperlink" Target="https://doi.org/10.1016/j.foodchem.2020.128453" TargetMode="External"/><Relationship Id="rId33" Type="http://schemas.openxmlformats.org/officeDocument/2006/relationships/hyperlink" Target="https://doi.org/10.1016/0021-9673(95)01224-9" TargetMode="External"/><Relationship Id="rId38" Type="http://schemas.openxmlformats.org/officeDocument/2006/relationships/hyperlink" Target="https://doi.org/10.1016/j.foodchem.2019.05.094" TargetMode="External"/><Relationship Id="rId46" Type="http://schemas.openxmlformats.org/officeDocument/2006/relationships/hyperlink" Target="https://doi.org/10.1007/s10068-022-01137-5" TargetMode="External"/><Relationship Id="rId59" Type="http://schemas.openxmlformats.org/officeDocument/2006/relationships/hyperlink" Target="https://doi.org/10.3923/jas.2007.1873.1879" TargetMode="External"/><Relationship Id="rId67" Type="http://schemas.openxmlformats.org/officeDocument/2006/relationships/hyperlink" Target="https://doi.org/10.1016/j.foodchem.2021.130625" TargetMode="External"/><Relationship Id="rId20" Type="http://schemas.openxmlformats.org/officeDocument/2006/relationships/hyperlink" Target="https://doi.org/10.1016/j.meatsci.2020.108083" TargetMode="External"/><Relationship Id="rId41" Type="http://schemas.openxmlformats.org/officeDocument/2006/relationships/hyperlink" Target="https://doi.org/10.1016/j.meatsci.2012.08.004" TargetMode="External"/><Relationship Id="rId54" Type="http://schemas.openxmlformats.org/officeDocument/2006/relationships/hyperlink" Target="https://doi.org/10.5851/kosfa.2021.e12" TargetMode="External"/><Relationship Id="rId62" Type="http://schemas.openxmlformats.org/officeDocument/2006/relationships/hyperlink" Target="https://doi.org/10.21608/zvjz.2016.7830" TargetMode="External"/><Relationship Id="rId70" Type="http://schemas.openxmlformats.org/officeDocument/2006/relationships/hyperlink" Target="https://doi.org/10.1021/jf9606363" TargetMode="External"/><Relationship Id="rId75" Type="http://schemas.openxmlformats.org/officeDocument/2006/relationships/hyperlink" Target="https://doi.org/10.1080/10406639308047862" TargetMode="External"/><Relationship Id="rId1" Type="http://schemas.openxmlformats.org/officeDocument/2006/relationships/hyperlink" Target="https://doi.org/10.1016/j.foodchem.2016.02.041" TargetMode="External"/><Relationship Id="rId6" Type="http://schemas.openxmlformats.org/officeDocument/2006/relationships/hyperlink" Target="https://doi.org/10.1016/j.foodchem.2011.05.092" TargetMode="External"/><Relationship Id="rId15" Type="http://schemas.openxmlformats.org/officeDocument/2006/relationships/hyperlink" Target="https://doi.org/10.1021/jf404966w" TargetMode="External"/><Relationship Id="rId23" Type="http://schemas.openxmlformats.org/officeDocument/2006/relationships/hyperlink" Target="https://doi.org/10.1021/jf991205y" TargetMode="External"/><Relationship Id="rId28" Type="http://schemas.openxmlformats.org/officeDocument/2006/relationships/hyperlink" Target="https://doi.org/10.1016/j.foodchem.2021.131506" TargetMode="External"/><Relationship Id="rId36" Type="http://schemas.openxmlformats.org/officeDocument/2006/relationships/hyperlink" Target="https://doi.org/10.1016/j.fct.2012.03.051" TargetMode="External"/><Relationship Id="rId49" Type="http://schemas.openxmlformats.org/officeDocument/2006/relationships/hyperlink" Target="https://doi.org/10.1016/j.foodcont.2015.04.012" TargetMode="External"/><Relationship Id="rId57" Type="http://schemas.openxmlformats.org/officeDocument/2006/relationships/hyperlink" Target="https://doi.org/10.4315/0362-028X.JFP-19-084" TargetMode="External"/><Relationship Id="rId10" Type="http://schemas.openxmlformats.org/officeDocument/2006/relationships/hyperlink" Target="https://doi.org/10.1016/j.foodcont.2011.05.024" TargetMode="External"/><Relationship Id="rId31" Type="http://schemas.openxmlformats.org/officeDocument/2006/relationships/hyperlink" Target="https://doi.org/10.1016/j.foodchem.2007.11.026" TargetMode="External"/><Relationship Id="rId44" Type="http://schemas.openxmlformats.org/officeDocument/2006/relationships/hyperlink" Target="https://doi.org/10.1016/j.foodchem.2010.05.116" TargetMode="External"/><Relationship Id="rId52" Type="http://schemas.openxmlformats.org/officeDocument/2006/relationships/hyperlink" Target="https://doi.org/10.1016/j.meatsci.2020.108088" TargetMode="External"/><Relationship Id="rId60" Type="http://schemas.openxmlformats.org/officeDocument/2006/relationships/hyperlink" Target="https://doi.org/10.1007/s12161-017-0990-3" TargetMode="External"/><Relationship Id="rId65" Type="http://schemas.openxmlformats.org/officeDocument/2006/relationships/hyperlink" Target="https://doi.org/10.1080/10406638.2020.1802302" TargetMode="External"/><Relationship Id="rId73" Type="http://schemas.openxmlformats.org/officeDocument/2006/relationships/hyperlink" Target="https://doi.org/10.1016/j.talanta.2013.07.005" TargetMode="External"/><Relationship Id="rId78" Type="http://schemas.openxmlformats.org/officeDocument/2006/relationships/hyperlink" Target="https://www.jstor.org/stable/25564590" TargetMode="External"/><Relationship Id="rId4" Type="http://schemas.openxmlformats.org/officeDocument/2006/relationships/hyperlink" Target="https://doi.org/10.1080/10406638.2020.1726417" TargetMode="External"/><Relationship Id="rId9" Type="http://schemas.openxmlformats.org/officeDocument/2006/relationships/hyperlink" Target="https://doi.org/10.1016/j.fct.2014.09.004" TargetMode="External"/><Relationship Id="rId13" Type="http://schemas.openxmlformats.org/officeDocument/2006/relationships/hyperlink" Target="https://doi.org/10.1111/j.1365-2621.1979.tb03851.x" TargetMode="External"/><Relationship Id="rId18" Type="http://schemas.openxmlformats.org/officeDocument/2006/relationships/hyperlink" Target="https://doi.org/10.1016/j.scitotenv.2019.07.074" TargetMode="External"/><Relationship Id="rId39" Type="http://schemas.openxmlformats.org/officeDocument/2006/relationships/hyperlink" Target="https://doi.org/10.1016/j.foodcont.2018.11.012" TargetMode="External"/><Relationship Id="rId34" Type="http://schemas.openxmlformats.org/officeDocument/2006/relationships/hyperlink" Target="https://doi.org/10.1016/0021-9673(95)01224-9" TargetMode="External"/><Relationship Id="rId50" Type="http://schemas.openxmlformats.org/officeDocument/2006/relationships/hyperlink" Target="https://doi.org/10.1016/j.meatsci.2016.11.009" TargetMode="External"/><Relationship Id="rId55" Type="http://schemas.openxmlformats.org/officeDocument/2006/relationships/hyperlink" Target="https://doi.org/10.1007/s11694-013-9147-2" TargetMode="External"/><Relationship Id="rId76" Type="http://schemas.openxmlformats.org/officeDocument/2006/relationships/hyperlink" Target="https://www.proquest.com/scholarly-journals/influence-marinades-on-level-pahs-grilled-meat/docview/1112260162/se-2?accountid=172179" TargetMode="External"/><Relationship Id="rId7" Type="http://schemas.openxmlformats.org/officeDocument/2006/relationships/hyperlink" Target="https://doi.org/10.2116/analsci.21P197" TargetMode="External"/><Relationship Id="rId71" Type="http://schemas.openxmlformats.org/officeDocument/2006/relationships/hyperlink" Target="http://dx.doi.org/10.20546/ijcmas.2016.502.049" TargetMode="External"/><Relationship Id="rId2" Type="http://schemas.openxmlformats.org/officeDocument/2006/relationships/hyperlink" Target="https://doi.org/10.1371/journal.pone.0227508" TargetMode="External"/><Relationship Id="rId29" Type="http://schemas.openxmlformats.org/officeDocument/2006/relationships/hyperlink" Target="https://doi.org/10.1016/j.foodcont.2019.02.03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wm.edu.pl/polish-journal/sites/default/files/issues/articles/wiek_and_tkacz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4DC9-8DDE-40B3-AB0B-F498738051EA}">
  <sheetPr>
    <tabColor theme="8" tint="-0.249977111117893"/>
  </sheetPr>
  <dimension ref="A1:E66"/>
  <sheetViews>
    <sheetView tabSelected="1" workbookViewId="0">
      <selection activeCell="A68" sqref="A68"/>
    </sheetView>
  </sheetViews>
  <sheetFormatPr defaultColWidth="9.140625" defaultRowHeight="15"/>
  <cols>
    <col min="1" max="1" width="56.5703125" bestFit="1" customWidth="1"/>
    <col min="2" max="2" width="61.28515625" bestFit="1" customWidth="1"/>
  </cols>
  <sheetData>
    <row r="1" spans="1:5" s="61" customFormat="1" ht="15.75">
      <c r="A1" s="61" t="s">
        <v>0</v>
      </c>
      <c r="D1" s="61" t="s">
        <v>1</v>
      </c>
    </row>
    <row r="2" spans="1:5">
      <c r="A2" s="13" t="s">
        <v>2</v>
      </c>
      <c r="B2" t="s">
        <v>3</v>
      </c>
      <c r="D2" t="s">
        <v>4</v>
      </c>
      <c r="E2" t="s">
        <v>5</v>
      </c>
    </row>
    <row r="3" spans="1:5">
      <c r="A3" s="54" t="s">
        <v>6</v>
      </c>
      <c r="B3" t="s">
        <v>7</v>
      </c>
      <c r="D3" t="s">
        <v>8</v>
      </c>
      <c r="E3" t="s">
        <v>9</v>
      </c>
    </row>
    <row r="4" spans="1:5">
      <c r="A4" s="62" t="s">
        <v>10</v>
      </c>
      <c r="B4" t="s">
        <v>11</v>
      </c>
    </row>
    <row r="5" spans="1:5">
      <c r="A5" s="13" t="s">
        <v>12</v>
      </c>
      <c r="B5" t="s">
        <v>13</v>
      </c>
    </row>
    <row r="6" spans="1:5">
      <c r="A6" s="13" t="s">
        <v>14</v>
      </c>
      <c r="B6" t="s">
        <v>15</v>
      </c>
    </row>
    <row r="7" spans="1:5">
      <c r="A7" s="13" t="s">
        <v>16</v>
      </c>
      <c r="B7" t="s">
        <v>17</v>
      </c>
    </row>
    <row r="8" spans="1:5">
      <c r="A8" s="13" t="s">
        <v>18</v>
      </c>
      <c r="B8" t="s">
        <v>19</v>
      </c>
    </row>
    <row r="9" spans="1:5">
      <c r="A9" s="13" t="s">
        <v>20</v>
      </c>
      <c r="B9" t="s">
        <v>21</v>
      </c>
    </row>
    <row r="10" spans="1:5">
      <c r="A10" s="13" t="s">
        <v>22</v>
      </c>
      <c r="B10" t="s">
        <v>23</v>
      </c>
    </row>
    <row r="11" spans="1:5">
      <c r="A11" s="13" t="s">
        <v>24</v>
      </c>
      <c r="B11" t="s">
        <v>25</v>
      </c>
    </row>
    <row r="12" spans="1:5">
      <c r="A12" s="13" t="s">
        <v>26</v>
      </c>
      <c r="B12" t="s">
        <v>27</v>
      </c>
    </row>
    <row r="13" spans="1:5">
      <c r="A13" s="13" t="s">
        <v>28</v>
      </c>
      <c r="B13" t="s">
        <v>29</v>
      </c>
    </row>
    <row r="14" spans="1:5">
      <c r="A14" s="13" t="s">
        <v>30</v>
      </c>
      <c r="B14" t="s">
        <v>31</v>
      </c>
    </row>
    <row r="15" spans="1:5">
      <c r="A15" s="13" t="s">
        <v>32</v>
      </c>
      <c r="B15" t="s">
        <v>33</v>
      </c>
    </row>
    <row r="16" spans="1:5">
      <c r="A16" s="13" t="s">
        <v>34</v>
      </c>
      <c r="B16" t="s">
        <v>35</v>
      </c>
    </row>
    <row r="17" spans="1:2">
      <c r="A17" s="13" t="s">
        <v>36</v>
      </c>
      <c r="B17" t="s">
        <v>37</v>
      </c>
    </row>
    <row r="18" spans="1:2">
      <c r="A18" s="13" t="s">
        <v>38</v>
      </c>
      <c r="B18" t="s">
        <v>39</v>
      </c>
    </row>
    <row r="19" spans="1:2">
      <c r="A19" s="14" t="s">
        <v>40</v>
      </c>
      <c r="B19" t="s">
        <v>41</v>
      </c>
    </row>
    <row r="20" spans="1:2">
      <c r="A20" s="13" t="s">
        <v>42</v>
      </c>
      <c r="B20" t="s">
        <v>43</v>
      </c>
    </row>
    <row r="21" spans="1:2">
      <c r="A21" s="13" t="s">
        <v>44</v>
      </c>
      <c r="B21" t="s">
        <v>45</v>
      </c>
    </row>
    <row r="22" spans="1:2">
      <c r="A22" s="13" t="s">
        <v>46</v>
      </c>
      <c r="B22" t="s">
        <v>47</v>
      </c>
    </row>
    <row r="23" spans="1:2">
      <c r="A23" s="13" t="s">
        <v>48</v>
      </c>
      <c r="B23" t="s">
        <v>49</v>
      </c>
    </row>
    <row r="24" spans="1:2">
      <c r="A24" s="13"/>
    </row>
    <row r="25" spans="1:2">
      <c r="A25" s="13" t="s">
        <v>50</v>
      </c>
      <c r="B25" t="s">
        <v>51</v>
      </c>
    </row>
    <row r="26" spans="1:2">
      <c r="A26" s="14" t="s">
        <v>52</v>
      </c>
      <c r="B26" t="s">
        <v>53</v>
      </c>
    </row>
    <row r="27" spans="1:2">
      <c r="A27" s="13" t="s">
        <v>54</v>
      </c>
      <c r="B27" t="s">
        <v>55</v>
      </c>
    </row>
    <row r="28" spans="1:2">
      <c r="A28" s="14" t="s">
        <v>56</v>
      </c>
      <c r="B28" t="s">
        <v>57</v>
      </c>
    </row>
    <row r="29" spans="1:2">
      <c r="A29" s="14" t="s">
        <v>58</v>
      </c>
      <c r="B29" t="s">
        <v>59</v>
      </c>
    </row>
    <row r="30" spans="1:2">
      <c r="A30" s="14" t="s">
        <v>60</v>
      </c>
      <c r="B30" t="s">
        <v>61</v>
      </c>
    </row>
    <row r="31" spans="1:2">
      <c r="A31" s="14" t="s">
        <v>62</v>
      </c>
      <c r="B31" t="s">
        <v>63</v>
      </c>
    </row>
    <row r="32" spans="1:2">
      <c r="A32" s="14" t="s">
        <v>64</v>
      </c>
      <c r="B32" t="s">
        <v>65</v>
      </c>
    </row>
    <row r="33" spans="1:2">
      <c r="A33" s="14" t="s">
        <v>66</v>
      </c>
      <c r="B33" t="s">
        <v>67</v>
      </c>
    </row>
    <row r="34" spans="1:2">
      <c r="A34" s="14"/>
    </row>
    <row r="35" spans="1:2">
      <c r="A35" s="14" t="s">
        <v>68</v>
      </c>
      <c r="B35" t="s">
        <v>69</v>
      </c>
    </row>
    <row r="36" spans="1:2">
      <c r="A36" s="14" t="s">
        <v>70</v>
      </c>
      <c r="B36" t="s">
        <v>51</v>
      </c>
    </row>
    <row r="37" spans="1:2">
      <c r="A37" s="14" t="s">
        <v>71</v>
      </c>
      <c r="B37" t="s">
        <v>72</v>
      </c>
    </row>
    <row r="38" spans="1:2">
      <c r="A38" s="14" t="s">
        <v>73</v>
      </c>
      <c r="B38" t="s">
        <v>74</v>
      </c>
    </row>
    <row r="39" spans="1:2">
      <c r="A39" s="14" t="s">
        <v>75</v>
      </c>
      <c r="B39" t="s">
        <v>76</v>
      </c>
    </row>
    <row r="40" spans="1:2">
      <c r="A40" s="14" t="s">
        <v>77</v>
      </c>
      <c r="B40" t="s">
        <v>59</v>
      </c>
    </row>
    <row r="41" spans="1:2">
      <c r="A41" s="14" t="s">
        <v>78</v>
      </c>
      <c r="B41" t="s">
        <v>61</v>
      </c>
    </row>
    <row r="42" spans="1:2">
      <c r="A42" s="14" t="s">
        <v>79</v>
      </c>
      <c r="B42" t="s">
        <v>80</v>
      </c>
    </row>
    <row r="43" spans="1:2">
      <c r="A43" s="14" t="s">
        <v>81</v>
      </c>
      <c r="B43" t="s">
        <v>82</v>
      </c>
    </row>
    <row r="44" spans="1:2">
      <c r="A44" s="14" t="s">
        <v>83</v>
      </c>
      <c r="B44" t="s">
        <v>84</v>
      </c>
    </row>
    <row r="45" spans="1:2">
      <c r="A45" s="14"/>
    </row>
    <row r="46" spans="1:2">
      <c r="A46" s="14" t="s">
        <v>85</v>
      </c>
      <c r="B46" t="s">
        <v>86</v>
      </c>
    </row>
    <row r="47" spans="1:2">
      <c r="A47" s="14" t="s">
        <v>87</v>
      </c>
      <c r="B47" t="s">
        <v>51</v>
      </c>
    </row>
    <row r="48" spans="1:2">
      <c r="A48" s="13" t="s">
        <v>88</v>
      </c>
      <c r="B48" t="s">
        <v>89</v>
      </c>
    </row>
    <row r="49" spans="1:2">
      <c r="A49" s="14" t="s">
        <v>90</v>
      </c>
      <c r="B49" t="s">
        <v>91</v>
      </c>
    </row>
    <row r="50" spans="1:2">
      <c r="A50" s="14" t="s">
        <v>92</v>
      </c>
      <c r="B50" t="s">
        <v>93</v>
      </c>
    </row>
    <row r="51" spans="1:2">
      <c r="A51" s="14" t="s">
        <v>94</v>
      </c>
      <c r="B51" t="s">
        <v>59</v>
      </c>
    </row>
    <row r="52" spans="1:2">
      <c r="A52" s="14" t="s">
        <v>95</v>
      </c>
      <c r="B52" t="s">
        <v>61</v>
      </c>
    </row>
    <row r="53" spans="1:2">
      <c r="A53" s="14" t="s">
        <v>96</v>
      </c>
      <c r="B53" t="s">
        <v>97</v>
      </c>
    </row>
    <row r="54" spans="1:2">
      <c r="A54" s="13" t="s">
        <v>98</v>
      </c>
      <c r="B54" t="s">
        <v>99</v>
      </c>
    </row>
    <row r="55" spans="1:2">
      <c r="A55" s="13" t="s">
        <v>100</v>
      </c>
      <c r="B55" t="s">
        <v>101</v>
      </c>
    </row>
    <row r="56" spans="1:2">
      <c r="A56" s="13"/>
    </row>
    <row r="57" spans="1:2">
      <c r="A57" s="13" t="s">
        <v>102</v>
      </c>
      <c r="B57" t="s">
        <v>103</v>
      </c>
    </row>
    <row r="58" spans="1:2">
      <c r="A58" s="13" t="s">
        <v>104</v>
      </c>
      <c r="B58" t="s">
        <v>51</v>
      </c>
    </row>
    <row r="59" spans="1:2">
      <c r="A59" s="13" t="s">
        <v>105</v>
      </c>
      <c r="B59" t="s">
        <v>106</v>
      </c>
    </row>
    <row r="60" spans="1:2">
      <c r="A60" s="13" t="s">
        <v>107</v>
      </c>
      <c r="B60" t="s">
        <v>108</v>
      </c>
    </row>
    <row r="61" spans="1:2">
      <c r="A61" s="14" t="s">
        <v>109</v>
      </c>
      <c r="B61" t="s">
        <v>110</v>
      </c>
    </row>
    <row r="62" spans="1:2">
      <c r="A62" s="14" t="s">
        <v>111</v>
      </c>
      <c r="B62" t="s">
        <v>59</v>
      </c>
    </row>
    <row r="63" spans="1:2">
      <c r="A63" s="14" t="s">
        <v>112</v>
      </c>
      <c r="B63" t="s">
        <v>61</v>
      </c>
    </row>
    <row r="64" spans="1:2">
      <c r="A64" s="14" t="s">
        <v>113</v>
      </c>
      <c r="B64" t="s">
        <v>114</v>
      </c>
    </row>
    <row r="65" spans="1:2">
      <c r="A65" s="13" t="s">
        <v>115</v>
      </c>
      <c r="B65" t="s">
        <v>116</v>
      </c>
    </row>
    <row r="66" spans="1:2">
      <c r="A66" s="13" t="s">
        <v>117</v>
      </c>
      <c r="B66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54B4-EBBD-499A-A6B9-D740BD82CACC}">
  <dimension ref="A1:BI1031"/>
  <sheetViews>
    <sheetView zoomScaleNormal="100" workbookViewId="0">
      <pane xSplit="4" ySplit="1" topLeftCell="AX319" activePane="bottomRight" state="frozen"/>
      <selection pane="bottomRight" activeCell="BB321" sqref="BB321"/>
      <selection pane="bottomLeft" activeCell="A2" sqref="A2"/>
      <selection pane="topRight" activeCell="H1" sqref="H1"/>
    </sheetView>
  </sheetViews>
  <sheetFormatPr defaultColWidth="9.140625" defaultRowHeight="15"/>
  <cols>
    <col min="1" max="1" width="36.42578125" bestFit="1" customWidth="1"/>
    <col min="2" max="2" width="46.7109375" style="15" bestFit="1" customWidth="1"/>
    <col min="3" max="3" width="19.28515625" customWidth="1"/>
    <col min="4" max="4" width="8.7109375" bestFit="1" customWidth="1"/>
    <col min="5" max="5" width="31.42578125" customWidth="1"/>
    <col min="6" max="6" width="14.42578125" bestFit="1" customWidth="1"/>
    <col min="7" max="7" width="11.42578125" customWidth="1"/>
    <col min="8" max="8" width="32.85546875" customWidth="1"/>
    <col min="9" max="9" width="30.7109375" customWidth="1"/>
    <col min="10" max="13" width="19.140625" customWidth="1"/>
    <col min="14" max="14" width="8.7109375" bestFit="1" customWidth="1"/>
    <col min="15" max="15" width="8.5703125" bestFit="1" customWidth="1"/>
    <col min="16" max="16" width="13.5703125" customWidth="1"/>
    <col min="17" max="17" width="11.42578125" bestFit="1" customWidth="1"/>
    <col min="18" max="18" width="11.7109375" style="18" customWidth="1"/>
    <col min="19" max="19" width="8.42578125" bestFit="1" customWidth="1"/>
    <col min="20" max="20" width="8.85546875" bestFit="1" customWidth="1"/>
    <col min="21" max="21" width="8.42578125" bestFit="1" customWidth="1"/>
    <col min="22" max="22" width="15.42578125" bestFit="1" customWidth="1"/>
    <col min="23" max="23" width="6.28515625" bestFit="1" customWidth="1"/>
    <col min="24" max="24" width="7.7109375" style="18" bestFit="1" customWidth="1"/>
    <col min="25" max="25" width="8.5703125" bestFit="1" customWidth="1"/>
    <col min="26" max="26" width="9" style="18" bestFit="1" customWidth="1"/>
    <col min="27" max="27" width="7.140625" style="18" bestFit="1" customWidth="1"/>
    <col min="28" max="28" width="7" style="18" bestFit="1" customWidth="1"/>
    <col min="29" max="29" width="12" style="18" bestFit="1" customWidth="1"/>
    <col min="30" max="30" width="9" style="18" bestFit="1" customWidth="1"/>
    <col min="31" max="31" width="8" style="18" bestFit="1" customWidth="1"/>
    <col min="32" max="32" width="8.140625" style="18" bestFit="1" customWidth="1"/>
    <col min="33" max="33" width="6.28515625" style="18" bestFit="1" customWidth="1"/>
    <col min="34" max="34" width="7.28515625" style="18" bestFit="1" customWidth="1"/>
    <col min="35" max="35" width="9.140625" style="18"/>
    <col min="36" max="36" width="8" style="18" bestFit="1" customWidth="1"/>
    <col min="37" max="37" width="7.7109375" style="18" bestFit="1" customWidth="1"/>
    <col min="38" max="38" width="7.5703125" style="18" bestFit="1" customWidth="1"/>
    <col min="39" max="39" width="12" style="18" bestFit="1" customWidth="1"/>
    <col min="40" max="42" width="9" style="18" bestFit="1" customWidth="1"/>
    <col min="43" max="43" width="6.28515625" style="18" bestFit="1" customWidth="1"/>
    <col min="44" max="44" width="7.85546875" bestFit="1" customWidth="1"/>
    <col min="45" max="45" width="8.42578125" style="18" bestFit="1" customWidth="1"/>
    <col min="46" max="46" width="9" style="18" bestFit="1" customWidth="1"/>
    <col min="47" max="48" width="9" style="18" customWidth="1"/>
    <col min="49" max="49" width="12" style="18" bestFit="1" customWidth="1"/>
    <col min="50" max="51" width="9" bestFit="1" customWidth="1"/>
    <col min="52" max="52" width="8.85546875" bestFit="1" customWidth="1"/>
    <col min="53" max="53" width="6.28515625" bestFit="1" customWidth="1"/>
    <col min="54" max="54" width="7.7109375" bestFit="1" customWidth="1"/>
    <col min="55" max="55" width="8.42578125" bestFit="1" customWidth="1"/>
    <col min="56" max="56" width="9" style="18" bestFit="1" customWidth="1"/>
    <col min="57" max="58" width="9" style="18" customWidth="1"/>
    <col min="59" max="59" width="12" style="18" bestFit="1" customWidth="1"/>
    <col min="60" max="61" width="9" bestFit="1" customWidth="1"/>
  </cols>
  <sheetData>
    <row r="1" spans="1:61" s="12" customFormat="1" ht="75">
      <c r="A1" s="13" t="s">
        <v>2</v>
      </c>
      <c r="B1" s="54" t="s">
        <v>6</v>
      </c>
      <c r="C1" t="s">
        <v>10</v>
      </c>
      <c r="D1" s="13" t="s">
        <v>12</v>
      </c>
      <c r="E1" s="13" t="s">
        <v>14</v>
      </c>
      <c r="F1" s="13" t="s">
        <v>16</v>
      </c>
      <c r="G1" s="13" t="s">
        <v>18</v>
      </c>
      <c r="H1" s="13" t="s">
        <v>20</v>
      </c>
      <c r="I1" s="13" t="s">
        <v>22</v>
      </c>
      <c r="J1" s="13" t="s">
        <v>24</v>
      </c>
      <c r="K1" s="13" t="s">
        <v>26</v>
      </c>
      <c r="L1" s="13" t="s">
        <v>28</v>
      </c>
      <c r="M1" s="13" t="s">
        <v>30</v>
      </c>
      <c r="N1" s="13" t="s">
        <v>32</v>
      </c>
      <c r="O1" s="13" t="s">
        <v>34</v>
      </c>
      <c r="P1" s="13" t="s">
        <v>36</v>
      </c>
      <c r="Q1" s="13" t="s">
        <v>38</v>
      </c>
      <c r="R1" s="14" t="s">
        <v>40</v>
      </c>
      <c r="S1" s="13" t="s">
        <v>42</v>
      </c>
      <c r="T1" s="13" t="s">
        <v>44</v>
      </c>
      <c r="U1" s="13" t="s">
        <v>46</v>
      </c>
      <c r="V1" s="13" t="s">
        <v>48</v>
      </c>
      <c r="W1" s="13" t="s">
        <v>50</v>
      </c>
      <c r="X1" s="14" t="s">
        <v>52</v>
      </c>
      <c r="Y1" s="13" t="s">
        <v>54</v>
      </c>
      <c r="Z1" s="14" t="s">
        <v>56</v>
      </c>
      <c r="AA1" s="14" t="s">
        <v>58</v>
      </c>
      <c r="AB1" s="14" t="s">
        <v>60</v>
      </c>
      <c r="AC1" s="14" t="s">
        <v>62</v>
      </c>
      <c r="AD1" s="14" t="s">
        <v>64</v>
      </c>
      <c r="AE1" s="14" t="s">
        <v>66</v>
      </c>
      <c r="AF1" s="14" t="s">
        <v>68</v>
      </c>
      <c r="AG1" s="14" t="s">
        <v>70</v>
      </c>
      <c r="AH1" s="14" t="s">
        <v>71</v>
      </c>
      <c r="AI1" s="14" t="s">
        <v>73</v>
      </c>
      <c r="AJ1" s="14" t="s">
        <v>75</v>
      </c>
      <c r="AK1" s="14" t="s">
        <v>77</v>
      </c>
      <c r="AL1" s="14" t="s">
        <v>78</v>
      </c>
      <c r="AM1" s="14" t="s">
        <v>79</v>
      </c>
      <c r="AN1" s="14" t="s">
        <v>81</v>
      </c>
      <c r="AO1" s="14" t="s">
        <v>83</v>
      </c>
      <c r="AP1" s="14" t="s">
        <v>85</v>
      </c>
      <c r="AQ1" s="14" t="s">
        <v>87</v>
      </c>
      <c r="AR1" s="13" t="s">
        <v>88</v>
      </c>
      <c r="AS1" s="14" t="s">
        <v>90</v>
      </c>
      <c r="AT1" s="14" t="s">
        <v>92</v>
      </c>
      <c r="AU1" s="14" t="s">
        <v>94</v>
      </c>
      <c r="AV1" s="14" t="s">
        <v>95</v>
      </c>
      <c r="AW1" s="14" t="s">
        <v>96</v>
      </c>
      <c r="AX1" s="13" t="s">
        <v>98</v>
      </c>
      <c r="AY1" s="13" t="s">
        <v>100</v>
      </c>
      <c r="AZ1" s="13" t="s">
        <v>102</v>
      </c>
      <c r="BA1" s="13" t="s">
        <v>104</v>
      </c>
      <c r="BB1" s="13" t="s">
        <v>105</v>
      </c>
      <c r="BC1" s="13" t="s">
        <v>107</v>
      </c>
      <c r="BD1" s="14" t="s">
        <v>109</v>
      </c>
      <c r="BE1" s="14" t="s">
        <v>111</v>
      </c>
      <c r="BF1" s="14" t="s">
        <v>112</v>
      </c>
      <c r="BG1" s="14" t="s">
        <v>113</v>
      </c>
      <c r="BH1" s="13" t="s">
        <v>115</v>
      </c>
      <c r="BI1" s="13" t="s">
        <v>117</v>
      </c>
    </row>
    <row r="2" spans="1:61">
      <c r="A2" s="15" t="s">
        <v>119</v>
      </c>
      <c r="B2" s="59" t="s">
        <v>120</v>
      </c>
      <c r="C2" t="s">
        <v>121</v>
      </c>
      <c r="D2" t="s">
        <v>122</v>
      </c>
      <c r="E2" t="s">
        <v>123</v>
      </c>
      <c r="F2" t="s">
        <v>124</v>
      </c>
      <c r="J2" t="s">
        <v>125</v>
      </c>
      <c r="K2" t="s">
        <v>126</v>
      </c>
      <c r="L2" t="s">
        <v>127</v>
      </c>
      <c r="M2" t="s">
        <v>128</v>
      </c>
      <c r="O2">
        <v>200</v>
      </c>
      <c r="P2" s="16">
        <v>3</v>
      </c>
      <c r="Q2" s="16">
        <v>0.78</v>
      </c>
      <c r="R2" s="17">
        <v>4</v>
      </c>
      <c r="S2" s="16" t="s">
        <v>129</v>
      </c>
      <c r="T2">
        <v>2.7E-2</v>
      </c>
      <c r="U2" t="s">
        <v>129</v>
      </c>
      <c r="V2" t="s">
        <v>129</v>
      </c>
      <c r="W2" s="1"/>
      <c r="Y2">
        <v>0.09</v>
      </c>
      <c r="AA2" s="18" t="s">
        <v>130</v>
      </c>
      <c r="AC2" s="19"/>
      <c r="AF2" s="18">
        <v>3.4000000000000002E-2</v>
      </c>
      <c r="AG2" s="20"/>
      <c r="AH2" s="20"/>
      <c r="AI2" s="18">
        <v>0.113</v>
      </c>
      <c r="AJ2" s="20"/>
      <c r="AK2" s="20" t="s">
        <v>130</v>
      </c>
      <c r="AL2" s="20"/>
      <c r="AM2" s="19"/>
      <c r="AN2" s="20"/>
      <c r="AO2" s="20"/>
      <c r="AP2" s="18">
        <v>8.5999999999999993E-2</v>
      </c>
      <c r="AQ2" s="20"/>
      <c r="AS2" s="18">
        <v>0.28799999999999998</v>
      </c>
      <c r="AU2" s="18" t="s">
        <v>130</v>
      </c>
      <c r="AW2" s="19"/>
      <c r="AZ2">
        <v>6.9000000000000006E-2</v>
      </c>
      <c r="BC2">
        <v>0.22800000000000001</v>
      </c>
      <c r="BE2" s="18" t="s">
        <v>130</v>
      </c>
      <c r="BG2" s="19"/>
    </row>
    <row r="3" spans="1:61">
      <c r="C3" t="s">
        <v>121</v>
      </c>
      <c r="D3" t="s">
        <v>122</v>
      </c>
      <c r="E3" t="s">
        <v>123</v>
      </c>
      <c r="F3" t="s">
        <v>124</v>
      </c>
      <c r="J3" t="s">
        <v>125</v>
      </c>
      <c r="K3" t="s">
        <v>126</v>
      </c>
      <c r="L3" t="s">
        <v>127</v>
      </c>
      <c r="M3" t="s">
        <v>131</v>
      </c>
      <c r="O3">
        <v>200</v>
      </c>
      <c r="P3" s="16">
        <v>3</v>
      </c>
      <c r="Q3" s="16">
        <v>0.78</v>
      </c>
      <c r="R3" s="17">
        <v>4</v>
      </c>
      <c r="S3" s="16"/>
      <c r="T3">
        <v>2.7E-2</v>
      </c>
      <c r="W3" s="1"/>
      <c r="Y3">
        <v>0.09</v>
      </c>
      <c r="AA3" s="18" t="s">
        <v>130</v>
      </c>
      <c r="AC3" s="19"/>
      <c r="AF3" s="18">
        <v>3.4000000000000002E-2</v>
      </c>
      <c r="AG3" s="20"/>
      <c r="AH3" s="20"/>
      <c r="AI3" s="18">
        <v>0.113</v>
      </c>
      <c r="AJ3" s="20"/>
      <c r="AK3" s="20" t="s">
        <v>130</v>
      </c>
      <c r="AL3" s="20"/>
      <c r="AM3" s="19"/>
      <c r="AN3" s="20"/>
      <c r="AO3" s="20"/>
      <c r="AP3" s="18">
        <v>8.5999999999999993E-2</v>
      </c>
      <c r="AQ3" s="20"/>
      <c r="AS3" s="18">
        <v>0.28799999999999998</v>
      </c>
      <c r="AU3" s="18" t="s">
        <v>130</v>
      </c>
      <c r="AW3" s="19"/>
      <c r="AZ3">
        <v>6.9000000000000006E-2</v>
      </c>
      <c r="BC3">
        <v>0.22800000000000001</v>
      </c>
      <c r="BE3" s="18" t="s">
        <v>130</v>
      </c>
      <c r="BG3" s="19"/>
    </row>
    <row r="4" spans="1:61">
      <c r="C4" t="s">
        <v>121</v>
      </c>
      <c r="D4" t="s">
        <v>122</v>
      </c>
      <c r="E4" t="s">
        <v>123</v>
      </c>
      <c r="F4" t="s">
        <v>124</v>
      </c>
      <c r="J4" t="s">
        <v>125</v>
      </c>
      <c r="K4" t="s">
        <v>126</v>
      </c>
      <c r="L4" t="s">
        <v>127</v>
      </c>
      <c r="M4" t="s">
        <v>132</v>
      </c>
      <c r="O4">
        <v>200</v>
      </c>
      <c r="P4" s="16">
        <v>3</v>
      </c>
      <c r="Q4" s="16">
        <v>0.78</v>
      </c>
      <c r="R4" s="17">
        <v>4</v>
      </c>
      <c r="S4" s="16"/>
      <c r="T4">
        <v>2.7E-2</v>
      </c>
      <c r="W4" s="1"/>
      <c r="Y4">
        <v>0.09</v>
      </c>
      <c r="Z4" s="18">
        <v>0.12</v>
      </c>
      <c r="AC4" s="19"/>
      <c r="AF4" s="18">
        <v>3.4000000000000002E-2</v>
      </c>
      <c r="AG4" s="20"/>
      <c r="AH4" s="20"/>
      <c r="AI4" s="18">
        <v>0.113</v>
      </c>
      <c r="AJ4" s="20">
        <v>0.12</v>
      </c>
      <c r="AK4" s="20"/>
      <c r="AL4" s="20"/>
      <c r="AM4" s="19"/>
      <c r="AN4" s="20"/>
      <c r="AO4" s="20"/>
      <c r="AP4" s="18">
        <v>8.5999999999999993E-2</v>
      </c>
      <c r="AQ4" s="20"/>
      <c r="AS4" s="18">
        <v>0.28799999999999998</v>
      </c>
      <c r="AT4" s="18">
        <v>0.28999999999999998</v>
      </c>
      <c r="AW4" s="19"/>
      <c r="AZ4">
        <v>6.9000000000000006E-2</v>
      </c>
      <c r="BC4">
        <v>0.22800000000000001</v>
      </c>
      <c r="BD4" s="18">
        <v>0.24</v>
      </c>
      <c r="BG4" s="19"/>
    </row>
    <row r="5" spans="1:61">
      <c r="C5" t="s">
        <v>121</v>
      </c>
      <c r="D5" t="s">
        <v>122</v>
      </c>
      <c r="E5" t="s">
        <v>123</v>
      </c>
      <c r="F5" t="s">
        <v>124</v>
      </c>
      <c r="J5" t="s">
        <v>125</v>
      </c>
      <c r="K5" t="s">
        <v>126</v>
      </c>
      <c r="L5" t="s">
        <v>127</v>
      </c>
      <c r="M5" t="s">
        <v>133</v>
      </c>
      <c r="O5">
        <v>200</v>
      </c>
      <c r="P5" s="16">
        <v>3</v>
      </c>
      <c r="Q5" s="16">
        <v>0.78</v>
      </c>
      <c r="R5" s="17">
        <v>4</v>
      </c>
      <c r="S5" s="16"/>
      <c r="T5">
        <v>2.7E-2</v>
      </c>
      <c r="W5" s="1"/>
      <c r="Y5">
        <v>0.09</v>
      </c>
      <c r="Z5" s="18">
        <v>0.14000000000000001</v>
      </c>
      <c r="AC5" s="19"/>
      <c r="AF5" s="18">
        <v>3.4000000000000002E-2</v>
      </c>
      <c r="AG5" s="20"/>
      <c r="AH5" s="20"/>
      <c r="AI5" s="18">
        <v>0.113</v>
      </c>
      <c r="AJ5" s="20">
        <v>0.14000000000000001</v>
      </c>
      <c r="AK5" s="20"/>
      <c r="AL5" s="20"/>
      <c r="AM5" s="19"/>
      <c r="AN5" s="20"/>
      <c r="AO5" s="20"/>
      <c r="AP5" s="18">
        <v>8.5999999999999993E-2</v>
      </c>
      <c r="AQ5" s="20"/>
      <c r="AS5" s="18">
        <v>0.28799999999999998</v>
      </c>
      <c r="AT5" s="18">
        <v>0.33</v>
      </c>
      <c r="AW5" s="19"/>
      <c r="AZ5">
        <v>6.9000000000000006E-2</v>
      </c>
      <c r="BC5">
        <v>0.22800000000000001</v>
      </c>
      <c r="BD5" s="18">
        <v>0.26</v>
      </c>
      <c r="BG5" s="19"/>
    </row>
    <row r="6" spans="1:61">
      <c r="C6" t="s">
        <v>121</v>
      </c>
      <c r="D6" t="s">
        <v>122</v>
      </c>
      <c r="E6" t="s">
        <v>123</v>
      </c>
      <c r="F6" t="s">
        <v>124</v>
      </c>
      <c r="J6" t="s">
        <v>134</v>
      </c>
      <c r="K6" t="s">
        <v>126</v>
      </c>
      <c r="L6" t="s">
        <v>127</v>
      </c>
      <c r="M6" t="s">
        <v>128</v>
      </c>
      <c r="O6">
        <v>200</v>
      </c>
      <c r="P6" s="16">
        <v>4</v>
      </c>
      <c r="Q6" s="16">
        <v>0.78</v>
      </c>
      <c r="R6" s="17">
        <v>4</v>
      </c>
      <c r="S6" s="16"/>
      <c r="T6">
        <v>2.7E-2</v>
      </c>
      <c r="W6" s="1"/>
      <c r="Y6">
        <v>0.09</v>
      </c>
      <c r="AA6" s="18" t="s">
        <v>130</v>
      </c>
      <c r="AC6" s="19"/>
      <c r="AF6" s="18">
        <v>3.4000000000000002E-2</v>
      </c>
      <c r="AG6" s="20"/>
      <c r="AH6" s="20"/>
      <c r="AI6" s="18">
        <v>0.113</v>
      </c>
      <c r="AJ6" s="20"/>
      <c r="AK6" s="20" t="s">
        <v>130</v>
      </c>
      <c r="AL6" s="20"/>
      <c r="AM6" s="19"/>
      <c r="AN6" s="20"/>
      <c r="AO6" s="20"/>
      <c r="AP6" s="18">
        <v>8.5999999999999993E-2</v>
      </c>
      <c r="AQ6" s="20"/>
      <c r="AS6" s="18">
        <v>0.28799999999999998</v>
      </c>
      <c r="AU6" s="18" t="s">
        <v>130</v>
      </c>
      <c r="AW6" s="19"/>
      <c r="AZ6">
        <v>6.9000000000000006E-2</v>
      </c>
      <c r="BC6">
        <v>0.22800000000000001</v>
      </c>
      <c r="BE6" s="18" t="s">
        <v>130</v>
      </c>
      <c r="BG6" s="19"/>
    </row>
    <row r="7" spans="1:61">
      <c r="C7" t="s">
        <v>121</v>
      </c>
      <c r="D7" t="s">
        <v>122</v>
      </c>
      <c r="E7" t="s">
        <v>123</v>
      </c>
      <c r="F7" t="s">
        <v>124</v>
      </c>
      <c r="J7" t="s">
        <v>134</v>
      </c>
      <c r="K7" t="s">
        <v>126</v>
      </c>
      <c r="L7" t="s">
        <v>127</v>
      </c>
      <c r="M7" t="s">
        <v>131</v>
      </c>
      <c r="O7">
        <v>200</v>
      </c>
      <c r="P7" s="16">
        <v>4</v>
      </c>
      <c r="Q7" s="16">
        <v>0.78</v>
      </c>
      <c r="R7" s="17">
        <v>4</v>
      </c>
      <c r="S7" s="16"/>
      <c r="T7">
        <v>2.7E-2</v>
      </c>
      <c r="W7" s="1"/>
      <c r="Y7">
        <v>0.09</v>
      </c>
      <c r="Z7" s="18">
        <v>0.34</v>
      </c>
      <c r="AC7" s="19"/>
      <c r="AF7" s="18">
        <v>3.4000000000000002E-2</v>
      </c>
      <c r="AG7" s="20"/>
      <c r="AH7" s="20"/>
      <c r="AI7" s="18">
        <v>0.113</v>
      </c>
      <c r="AJ7" s="20">
        <v>0.28000000000000003</v>
      </c>
      <c r="AK7" s="20"/>
      <c r="AL7" s="20"/>
      <c r="AM7" s="19"/>
      <c r="AN7" s="20"/>
      <c r="AO7" s="20"/>
      <c r="AP7" s="18">
        <v>8.5999999999999993E-2</v>
      </c>
      <c r="AQ7" s="20"/>
      <c r="AS7" s="18">
        <v>0.28799999999999998</v>
      </c>
      <c r="AT7" s="18">
        <v>0.39</v>
      </c>
      <c r="AW7" s="19"/>
      <c r="AZ7">
        <v>6.9000000000000006E-2</v>
      </c>
      <c r="BC7">
        <v>0.22800000000000001</v>
      </c>
      <c r="BD7" s="18">
        <v>0.28999999999999998</v>
      </c>
      <c r="BG7" s="19"/>
    </row>
    <row r="8" spans="1:61">
      <c r="C8" t="s">
        <v>121</v>
      </c>
      <c r="D8" t="s">
        <v>122</v>
      </c>
      <c r="E8" t="s">
        <v>123</v>
      </c>
      <c r="F8" t="s">
        <v>124</v>
      </c>
      <c r="J8" t="s">
        <v>134</v>
      </c>
      <c r="K8" t="s">
        <v>126</v>
      </c>
      <c r="L8" t="s">
        <v>127</v>
      </c>
      <c r="M8" t="s">
        <v>132</v>
      </c>
      <c r="O8">
        <v>200</v>
      </c>
      <c r="P8" s="16">
        <v>4</v>
      </c>
      <c r="Q8" s="16">
        <v>0.78</v>
      </c>
      <c r="R8" s="17">
        <v>4</v>
      </c>
      <c r="S8" s="16"/>
      <c r="T8">
        <v>2.7E-2</v>
      </c>
      <c r="W8" s="1"/>
      <c r="Y8">
        <v>0.09</v>
      </c>
      <c r="Z8" s="18">
        <v>0.15</v>
      </c>
      <c r="AC8" s="19"/>
      <c r="AF8" s="18">
        <v>3.4000000000000002E-2</v>
      </c>
      <c r="AG8" s="20"/>
      <c r="AH8" s="20"/>
      <c r="AI8" s="18">
        <v>0.113</v>
      </c>
      <c r="AJ8" s="20">
        <v>0.15</v>
      </c>
      <c r="AK8" s="20"/>
      <c r="AL8" s="20"/>
      <c r="AM8" s="19"/>
      <c r="AN8" s="20"/>
      <c r="AO8" s="20"/>
      <c r="AP8" s="18">
        <v>8.5999999999999993E-2</v>
      </c>
      <c r="AQ8" s="20"/>
      <c r="AS8" s="18">
        <v>0.28799999999999998</v>
      </c>
      <c r="AT8" s="18">
        <v>0.35</v>
      </c>
      <c r="AW8" s="19"/>
      <c r="AZ8">
        <v>6.9000000000000006E-2</v>
      </c>
      <c r="BC8">
        <v>0.22800000000000001</v>
      </c>
      <c r="BD8" s="18">
        <v>0.27</v>
      </c>
      <c r="BG8" s="19"/>
    </row>
    <row r="9" spans="1:61">
      <c r="C9" t="s">
        <v>121</v>
      </c>
      <c r="D9" t="s">
        <v>122</v>
      </c>
      <c r="E9" t="s">
        <v>123</v>
      </c>
      <c r="F9" t="s">
        <v>124</v>
      </c>
      <c r="J9" t="s">
        <v>134</v>
      </c>
      <c r="K9" t="s">
        <v>126</v>
      </c>
      <c r="L9" t="s">
        <v>127</v>
      </c>
      <c r="M9" t="s">
        <v>133</v>
      </c>
      <c r="O9">
        <v>200</v>
      </c>
      <c r="P9" s="16">
        <v>4</v>
      </c>
      <c r="Q9" s="16">
        <v>0.78</v>
      </c>
      <c r="R9" s="17">
        <v>4</v>
      </c>
      <c r="S9" s="16"/>
      <c r="T9">
        <v>2.7E-2</v>
      </c>
      <c r="W9" s="1"/>
      <c r="Y9">
        <v>0.09</v>
      </c>
      <c r="Z9" s="18">
        <v>0.13</v>
      </c>
      <c r="AC9" s="19"/>
      <c r="AF9" s="18">
        <v>3.4000000000000002E-2</v>
      </c>
      <c r="AG9" s="20"/>
      <c r="AH9" s="20"/>
      <c r="AI9" s="18">
        <v>0.113</v>
      </c>
      <c r="AJ9" s="20">
        <v>0.12</v>
      </c>
      <c r="AK9" s="20"/>
      <c r="AL9" s="20"/>
      <c r="AM9" s="19"/>
      <c r="AN9" s="20"/>
      <c r="AO9" s="20"/>
      <c r="AP9" s="18">
        <v>8.5999999999999993E-2</v>
      </c>
      <c r="AQ9" s="20"/>
      <c r="AS9" s="18">
        <v>0.28799999999999998</v>
      </c>
      <c r="AT9" s="18">
        <v>0.28999999999999998</v>
      </c>
      <c r="AW9" s="19"/>
      <c r="AZ9">
        <v>6.9000000000000006E-2</v>
      </c>
      <c r="BC9">
        <v>0.22800000000000001</v>
      </c>
      <c r="BD9" s="18">
        <v>0.24</v>
      </c>
      <c r="BG9" s="19"/>
    </row>
    <row r="10" spans="1:61">
      <c r="A10" t="s">
        <v>135</v>
      </c>
      <c r="B10" s="59" t="s">
        <v>136</v>
      </c>
      <c r="D10" t="s">
        <v>137</v>
      </c>
      <c r="E10" t="s">
        <v>138</v>
      </c>
      <c r="F10" t="s">
        <v>124</v>
      </c>
      <c r="J10" t="s">
        <v>125</v>
      </c>
      <c r="K10" t="s">
        <v>139</v>
      </c>
      <c r="L10" t="s">
        <v>140</v>
      </c>
      <c r="O10" t="s">
        <v>138</v>
      </c>
      <c r="R10" s="18">
        <v>4</v>
      </c>
      <c r="S10" t="s">
        <v>129</v>
      </c>
      <c r="T10">
        <v>2.7E-2</v>
      </c>
      <c r="U10" t="s">
        <v>129</v>
      </c>
      <c r="V10" t="s">
        <v>129</v>
      </c>
      <c r="Y10">
        <v>0.09</v>
      </c>
      <c r="Z10" s="18">
        <v>0.22</v>
      </c>
      <c r="AC10" s="18">
        <v>0.03</v>
      </c>
      <c r="AF10" s="18">
        <v>3.4000000000000002E-2</v>
      </c>
      <c r="AI10" s="18">
        <v>0.113</v>
      </c>
      <c r="AJ10" s="18">
        <v>0.22</v>
      </c>
      <c r="AM10" s="18">
        <v>0.03</v>
      </c>
      <c r="AP10" s="18">
        <v>8.5999999999999993E-2</v>
      </c>
      <c r="AS10" s="18">
        <v>0.28799999999999998</v>
      </c>
      <c r="AU10" s="18" t="s">
        <v>130</v>
      </c>
      <c r="AZ10">
        <v>6.9000000000000006E-2</v>
      </c>
      <c r="BC10">
        <v>0.22800000000000001</v>
      </c>
      <c r="BE10" s="18" t="s">
        <v>130</v>
      </c>
    </row>
    <row r="11" spans="1:61">
      <c r="D11" t="s">
        <v>137</v>
      </c>
      <c r="E11" t="s">
        <v>138</v>
      </c>
      <c r="F11" t="s">
        <v>124</v>
      </c>
      <c r="J11" t="s">
        <v>125</v>
      </c>
      <c r="K11" t="s">
        <v>139</v>
      </c>
      <c r="L11" t="s">
        <v>140</v>
      </c>
      <c r="O11" t="s">
        <v>138</v>
      </c>
      <c r="R11" s="18">
        <v>4</v>
      </c>
      <c r="T11">
        <v>2.7E-2</v>
      </c>
      <c r="Y11">
        <v>0.09</v>
      </c>
      <c r="Z11" s="18">
        <v>0.24</v>
      </c>
      <c r="AC11" s="18">
        <v>0.01</v>
      </c>
      <c r="AF11" s="18">
        <v>3.4000000000000002E-2</v>
      </c>
      <c r="AI11" s="18">
        <v>0.113</v>
      </c>
      <c r="AJ11" s="18">
        <v>0.22</v>
      </c>
      <c r="AM11" s="18">
        <v>0.02</v>
      </c>
      <c r="AP11" s="18">
        <v>8.5999999999999993E-2</v>
      </c>
      <c r="AS11" s="18">
        <v>0.28799999999999998</v>
      </c>
      <c r="AU11" s="18" t="s">
        <v>130</v>
      </c>
      <c r="AZ11">
        <v>6.9000000000000006E-2</v>
      </c>
      <c r="BC11">
        <v>0.22800000000000001</v>
      </c>
      <c r="BE11" s="18" t="s">
        <v>130</v>
      </c>
    </row>
    <row r="12" spans="1:61">
      <c r="D12" t="s">
        <v>137</v>
      </c>
      <c r="E12" t="s">
        <v>138</v>
      </c>
      <c r="F12" t="s">
        <v>124</v>
      </c>
      <c r="J12" t="s">
        <v>125</v>
      </c>
      <c r="K12" t="s">
        <v>139</v>
      </c>
      <c r="L12" t="s">
        <v>140</v>
      </c>
      <c r="O12" t="s">
        <v>138</v>
      </c>
      <c r="R12" s="18">
        <v>4</v>
      </c>
      <c r="T12">
        <v>2.7E-2</v>
      </c>
      <c r="Y12">
        <v>0.09</v>
      </c>
      <c r="Z12" s="18">
        <v>0.41</v>
      </c>
      <c r="AC12" s="18">
        <v>0.05</v>
      </c>
      <c r="AF12" s="18">
        <v>3.4000000000000002E-2</v>
      </c>
      <c r="AI12" s="18">
        <v>0.113</v>
      </c>
      <c r="AJ12" s="18">
        <v>0.32</v>
      </c>
      <c r="AM12" s="18">
        <v>0.04</v>
      </c>
      <c r="AP12" s="18">
        <v>8.5999999999999993E-2</v>
      </c>
      <c r="AS12" s="18">
        <v>0.28799999999999998</v>
      </c>
      <c r="AU12" s="18" t="s">
        <v>130</v>
      </c>
      <c r="AZ12">
        <v>6.9000000000000006E-2</v>
      </c>
      <c r="BC12">
        <v>0.22800000000000001</v>
      </c>
      <c r="BE12" s="18" t="s">
        <v>130</v>
      </c>
    </row>
    <row r="13" spans="1:61">
      <c r="D13" t="s">
        <v>137</v>
      </c>
      <c r="E13" t="s">
        <v>138</v>
      </c>
      <c r="F13" t="s">
        <v>124</v>
      </c>
      <c r="J13" t="s">
        <v>125</v>
      </c>
      <c r="K13" t="s">
        <v>139</v>
      </c>
      <c r="L13" t="s">
        <v>140</v>
      </c>
      <c r="O13" t="s">
        <v>138</v>
      </c>
      <c r="R13" s="18">
        <v>4</v>
      </c>
      <c r="T13">
        <v>2.7E-2</v>
      </c>
      <c r="Y13">
        <v>0.09</v>
      </c>
      <c r="Z13" s="18">
        <v>0.23</v>
      </c>
      <c r="AC13" s="18">
        <v>0.03</v>
      </c>
      <c r="AF13" s="18">
        <v>3.4000000000000002E-2</v>
      </c>
      <c r="AI13" s="18">
        <v>0.113</v>
      </c>
      <c r="AJ13" s="18">
        <v>0.34</v>
      </c>
      <c r="AM13" s="18">
        <v>0.04</v>
      </c>
      <c r="AP13" s="18">
        <v>8.5999999999999993E-2</v>
      </c>
      <c r="AS13" s="18">
        <v>0.28799999999999998</v>
      </c>
      <c r="AU13" s="18" t="s">
        <v>130</v>
      </c>
      <c r="AZ13">
        <v>6.9000000000000006E-2</v>
      </c>
      <c r="BC13">
        <v>0.22800000000000001</v>
      </c>
      <c r="BE13" s="18" t="s">
        <v>130</v>
      </c>
    </row>
    <row r="14" spans="1:61">
      <c r="D14" t="s">
        <v>137</v>
      </c>
      <c r="E14" t="s">
        <v>138</v>
      </c>
      <c r="F14" t="s">
        <v>124</v>
      </c>
      <c r="J14" t="s">
        <v>125</v>
      </c>
      <c r="K14" t="s">
        <v>139</v>
      </c>
      <c r="L14" t="s">
        <v>140</v>
      </c>
      <c r="O14" t="s">
        <v>138</v>
      </c>
      <c r="R14" s="18">
        <v>4</v>
      </c>
      <c r="T14">
        <v>2.7E-2</v>
      </c>
      <c r="Y14">
        <v>0.09</v>
      </c>
      <c r="Z14" s="18">
        <v>0.25</v>
      </c>
      <c r="AC14" s="18">
        <v>0.03</v>
      </c>
      <c r="AF14" s="18">
        <v>3.4000000000000002E-2</v>
      </c>
      <c r="AI14" s="18">
        <v>0.113</v>
      </c>
      <c r="AJ14" s="18">
        <v>0.25</v>
      </c>
      <c r="AM14" s="18">
        <v>0.03</v>
      </c>
      <c r="AP14" s="18">
        <v>8.5999999999999993E-2</v>
      </c>
      <c r="AS14" s="18">
        <v>0.28799999999999998</v>
      </c>
      <c r="AU14" s="18" t="s">
        <v>130</v>
      </c>
      <c r="AZ14">
        <v>6.9000000000000006E-2</v>
      </c>
      <c r="BC14">
        <v>0.22800000000000001</v>
      </c>
      <c r="BE14" s="18" t="s">
        <v>130</v>
      </c>
    </row>
    <row r="15" spans="1:61">
      <c r="D15" t="s">
        <v>137</v>
      </c>
      <c r="E15" t="s">
        <v>138</v>
      </c>
      <c r="F15" t="s">
        <v>124</v>
      </c>
      <c r="J15" t="s">
        <v>125</v>
      </c>
      <c r="K15" t="s">
        <v>139</v>
      </c>
      <c r="L15" t="s">
        <v>140</v>
      </c>
      <c r="O15" t="s">
        <v>138</v>
      </c>
      <c r="R15" s="18">
        <v>4</v>
      </c>
      <c r="T15">
        <v>2.7E-2</v>
      </c>
      <c r="Y15">
        <v>0.09</v>
      </c>
      <c r="Z15" s="18">
        <v>0.23</v>
      </c>
      <c r="AC15" s="18">
        <v>0.02</v>
      </c>
      <c r="AF15" s="18">
        <v>3.4000000000000002E-2</v>
      </c>
      <c r="AI15" s="18">
        <v>0.113</v>
      </c>
      <c r="AJ15" s="18">
        <v>0.39</v>
      </c>
      <c r="AM15" s="18">
        <v>0.05</v>
      </c>
      <c r="AP15" s="18">
        <v>8.5999999999999993E-2</v>
      </c>
      <c r="AS15" s="18">
        <v>0.28799999999999998</v>
      </c>
      <c r="AU15" s="18" t="s">
        <v>130</v>
      </c>
      <c r="AZ15">
        <v>6.9000000000000006E-2</v>
      </c>
      <c r="BC15">
        <v>0.22800000000000001</v>
      </c>
      <c r="BE15" s="18" t="s">
        <v>130</v>
      </c>
    </row>
    <row r="16" spans="1:61">
      <c r="D16" t="s">
        <v>137</v>
      </c>
      <c r="E16" t="s">
        <v>138</v>
      </c>
      <c r="F16" t="s">
        <v>124</v>
      </c>
      <c r="J16" t="s">
        <v>125</v>
      </c>
      <c r="K16" t="s">
        <v>139</v>
      </c>
      <c r="L16" t="s">
        <v>140</v>
      </c>
      <c r="O16" t="s">
        <v>138</v>
      </c>
      <c r="R16" s="18">
        <v>4</v>
      </c>
      <c r="T16">
        <v>2.7E-2</v>
      </c>
      <c r="Y16">
        <v>0.09</v>
      </c>
      <c r="Z16" s="18">
        <v>0.22</v>
      </c>
      <c r="AC16" s="18">
        <v>7.0000000000000007E-2</v>
      </c>
      <c r="AF16" s="18">
        <v>3.4000000000000002E-2</v>
      </c>
      <c r="AI16" s="18">
        <v>0.113</v>
      </c>
      <c r="AJ16" s="18">
        <v>0.25</v>
      </c>
      <c r="AM16" s="18">
        <v>0.04</v>
      </c>
      <c r="AP16" s="18">
        <v>8.5999999999999993E-2</v>
      </c>
      <c r="AS16" s="18">
        <v>0.28799999999999998</v>
      </c>
      <c r="AU16" s="18" t="s">
        <v>130</v>
      </c>
      <c r="AZ16">
        <v>6.9000000000000006E-2</v>
      </c>
      <c r="BC16">
        <v>0.22800000000000001</v>
      </c>
      <c r="BE16" s="18" t="s">
        <v>130</v>
      </c>
    </row>
    <row r="17" spans="1:59">
      <c r="D17" t="s">
        <v>137</v>
      </c>
      <c r="E17" t="s">
        <v>123</v>
      </c>
      <c r="F17" t="s">
        <v>124</v>
      </c>
      <c r="J17" t="s">
        <v>125</v>
      </c>
      <c r="K17" t="s">
        <v>139</v>
      </c>
      <c r="L17" t="s">
        <v>140</v>
      </c>
      <c r="O17">
        <v>200</v>
      </c>
      <c r="P17">
        <v>8</v>
      </c>
      <c r="R17" s="18">
        <v>4</v>
      </c>
      <c r="T17">
        <v>2.7E-2</v>
      </c>
      <c r="Y17">
        <v>0.09</v>
      </c>
      <c r="Z17" s="18">
        <v>0.59</v>
      </c>
      <c r="AC17" s="18">
        <v>0.17</v>
      </c>
      <c r="AF17" s="18">
        <v>3.4000000000000002E-2</v>
      </c>
      <c r="AI17" s="18">
        <v>0.113</v>
      </c>
      <c r="AJ17" s="18">
        <v>0.77</v>
      </c>
      <c r="AM17" s="18">
        <v>0.18</v>
      </c>
      <c r="AP17" s="18">
        <v>8.5999999999999993E-2</v>
      </c>
      <c r="AS17" s="18">
        <v>0.28799999999999998</v>
      </c>
      <c r="AT17" s="18">
        <v>0.53</v>
      </c>
      <c r="AW17" s="18">
        <v>0.13</v>
      </c>
      <c r="AZ17">
        <v>6.9000000000000006E-2</v>
      </c>
      <c r="BC17">
        <v>0.22800000000000001</v>
      </c>
      <c r="BD17" s="18">
        <v>0.52</v>
      </c>
      <c r="BG17" s="18">
        <v>0.26</v>
      </c>
    </row>
    <row r="18" spans="1:59">
      <c r="D18" t="s">
        <v>137</v>
      </c>
      <c r="E18" t="s">
        <v>123</v>
      </c>
      <c r="F18" t="s">
        <v>124</v>
      </c>
      <c r="J18" t="s">
        <v>125</v>
      </c>
      <c r="K18" t="s">
        <v>139</v>
      </c>
      <c r="L18" t="s">
        <v>140</v>
      </c>
      <c r="O18">
        <v>200</v>
      </c>
      <c r="P18">
        <v>8</v>
      </c>
      <c r="R18" s="18">
        <v>4</v>
      </c>
      <c r="T18">
        <v>2.7E-2</v>
      </c>
      <c r="Y18">
        <v>0.09</v>
      </c>
      <c r="Z18" s="18">
        <v>0.7</v>
      </c>
      <c r="AC18" s="18">
        <v>0.12</v>
      </c>
      <c r="AF18" s="18">
        <v>3.4000000000000002E-2</v>
      </c>
      <c r="AI18" s="18">
        <v>0.113</v>
      </c>
      <c r="AJ18" s="18">
        <v>0.87</v>
      </c>
      <c r="AM18" s="18">
        <v>0.14000000000000001</v>
      </c>
      <c r="AP18" s="18">
        <v>8.5999999999999993E-2</v>
      </c>
      <c r="AS18" s="18">
        <v>0.28799999999999998</v>
      </c>
      <c r="AT18" s="18">
        <v>0.5</v>
      </c>
      <c r="AW18" s="18">
        <v>0.17</v>
      </c>
      <c r="AZ18">
        <v>6.9000000000000006E-2</v>
      </c>
      <c r="BC18">
        <v>0.22800000000000001</v>
      </c>
      <c r="BD18" s="18">
        <v>0.49</v>
      </c>
      <c r="BG18" s="18">
        <v>0.24</v>
      </c>
    </row>
    <row r="19" spans="1:59">
      <c r="D19" t="s">
        <v>137</v>
      </c>
      <c r="E19" t="s">
        <v>123</v>
      </c>
      <c r="F19" t="s">
        <v>124</v>
      </c>
      <c r="J19" t="s">
        <v>125</v>
      </c>
      <c r="K19" t="s">
        <v>139</v>
      </c>
      <c r="L19" t="s">
        <v>140</v>
      </c>
      <c r="O19">
        <v>200</v>
      </c>
      <c r="P19">
        <v>8</v>
      </c>
      <c r="R19" s="18">
        <v>4</v>
      </c>
      <c r="T19">
        <v>2.7E-2</v>
      </c>
      <c r="Y19">
        <v>0.09</v>
      </c>
      <c r="Z19" s="18">
        <v>0.8</v>
      </c>
      <c r="AC19" s="18">
        <v>0.16</v>
      </c>
      <c r="AF19" s="18">
        <v>3.4000000000000002E-2</v>
      </c>
      <c r="AI19" s="18">
        <v>0.113</v>
      </c>
      <c r="AJ19" s="18">
        <v>1.08</v>
      </c>
      <c r="AM19" s="18">
        <v>0.13</v>
      </c>
      <c r="AP19" s="18">
        <v>8.5999999999999993E-2</v>
      </c>
      <c r="AS19" s="18">
        <v>0.28799999999999998</v>
      </c>
      <c r="AT19" s="18">
        <v>0.77</v>
      </c>
      <c r="AW19" s="18">
        <v>0.15</v>
      </c>
      <c r="AZ19">
        <v>6.9000000000000006E-2</v>
      </c>
      <c r="BC19">
        <v>0.22800000000000001</v>
      </c>
      <c r="BD19" s="18">
        <v>1.04</v>
      </c>
      <c r="BG19" s="18">
        <v>0.21</v>
      </c>
    </row>
    <row r="20" spans="1:59">
      <c r="D20" t="s">
        <v>137</v>
      </c>
      <c r="E20" t="s">
        <v>123</v>
      </c>
      <c r="F20" t="s">
        <v>124</v>
      </c>
      <c r="J20" t="s">
        <v>125</v>
      </c>
      <c r="K20" t="s">
        <v>139</v>
      </c>
      <c r="L20" t="s">
        <v>140</v>
      </c>
      <c r="O20">
        <v>200</v>
      </c>
      <c r="P20">
        <v>8</v>
      </c>
      <c r="R20" s="18">
        <v>4</v>
      </c>
      <c r="T20">
        <v>2.7E-2</v>
      </c>
      <c r="Y20">
        <v>0.09</v>
      </c>
      <c r="Z20" s="18">
        <v>1.06</v>
      </c>
      <c r="AC20" s="18">
        <v>0.14000000000000001</v>
      </c>
      <c r="AF20" s="18">
        <v>3.4000000000000002E-2</v>
      </c>
      <c r="AI20" s="18">
        <v>0.113</v>
      </c>
      <c r="AJ20" s="18">
        <v>1.01</v>
      </c>
      <c r="AM20" s="18">
        <v>0.11</v>
      </c>
      <c r="AP20" s="18">
        <v>8.5999999999999993E-2</v>
      </c>
      <c r="AS20" s="18">
        <v>0.28799999999999998</v>
      </c>
      <c r="AT20" s="18">
        <v>0.82</v>
      </c>
      <c r="AW20" s="18">
        <v>0.18</v>
      </c>
      <c r="AZ20">
        <v>6.9000000000000006E-2</v>
      </c>
      <c r="BC20">
        <v>0.22800000000000001</v>
      </c>
      <c r="BD20" s="18">
        <v>1.01</v>
      </c>
      <c r="BG20" s="18">
        <v>0.11</v>
      </c>
    </row>
    <row r="21" spans="1:59">
      <c r="D21" t="s">
        <v>137</v>
      </c>
      <c r="E21" t="s">
        <v>123</v>
      </c>
      <c r="F21" t="s">
        <v>124</v>
      </c>
      <c r="J21" t="s">
        <v>125</v>
      </c>
      <c r="K21" t="s">
        <v>139</v>
      </c>
      <c r="L21" t="s">
        <v>140</v>
      </c>
      <c r="O21">
        <v>200</v>
      </c>
      <c r="P21">
        <v>8</v>
      </c>
      <c r="R21" s="18">
        <v>4</v>
      </c>
      <c r="T21">
        <v>2.7E-2</v>
      </c>
      <c r="Y21">
        <v>0.09</v>
      </c>
      <c r="Z21" s="18">
        <v>0.28000000000000003</v>
      </c>
      <c r="AC21" s="18">
        <v>0.12</v>
      </c>
      <c r="AF21" s="18">
        <v>3.4000000000000002E-2</v>
      </c>
      <c r="AI21" s="18">
        <v>0.113</v>
      </c>
      <c r="AJ21" s="18">
        <v>0.33</v>
      </c>
      <c r="AM21" s="18">
        <v>0.14000000000000001</v>
      </c>
      <c r="AP21" s="18">
        <v>8.5999999999999993E-2</v>
      </c>
      <c r="AS21" s="18">
        <v>0.28799999999999998</v>
      </c>
      <c r="AU21" s="18" t="s">
        <v>130</v>
      </c>
      <c r="AZ21">
        <v>6.9000000000000006E-2</v>
      </c>
      <c r="BC21">
        <v>0.22800000000000001</v>
      </c>
      <c r="BD21" s="18">
        <v>0.23</v>
      </c>
      <c r="BG21" s="18">
        <v>0.08</v>
      </c>
    </row>
    <row r="22" spans="1:59">
      <c r="D22" t="s">
        <v>137</v>
      </c>
      <c r="E22" t="s">
        <v>123</v>
      </c>
      <c r="F22" t="s">
        <v>124</v>
      </c>
      <c r="J22" t="s">
        <v>125</v>
      </c>
      <c r="K22" t="s">
        <v>139</v>
      </c>
      <c r="L22" t="s">
        <v>140</v>
      </c>
      <c r="O22">
        <v>200</v>
      </c>
      <c r="P22">
        <v>8</v>
      </c>
      <c r="R22" s="18">
        <v>4</v>
      </c>
      <c r="T22">
        <v>2.7E-2</v>
      </c>
      <c r="Y22">
        <v>0.09</v>
      </c>
      <c r="Z22" s="18">
        <v>0.34</v>
      </c>
      <c r="AC22" s="18">
        <v>0.09</v>
      </c>
      <c r="AF22" s="18">
        <v>3.4000000000000002E-2</v>
      </c>
      <c r="AI22" s="18">
        <v>0.113</v>
      </c>
      <c r="AJ22" s="18">
        <v>0.48</v>
      </c>
      <c r="AM22" s="18">
        <v>0.13</v>
      </c>
      <c r="AP22" s="18">
        <v>8.5999999999999993E-2</v>
      </c>
      <c r="AS22" s="18">
        <v>0.28799999999999998</v>
      </c>
      <c r="AT22" s="18">
        <v>0.41</v>
      </c>
      <c r="AW22" s="18">
        <v>0.16</v>
      </c>
      <c r="AZ22">
        <v>6.9000000000000006E-2</v>
      </c>
      <c r="BC22">
        <v>0.22800000000000001</v>
      </c>
      <c r="BD22" s="18">
        <v>0.33</v>
      </c>
      <c r="BG22" s="18">
        <v>7.0000000000000007E-2</v>
      </c>
    </row>
    <row r="23" spans="1:59">
      <c r="D23" t="s">
        <v>137</v>
      </c>
      <c r="E23" t="s">
        <v>123</v>
      </c>
      <c r="F23" t="s">
        <v>124</v>
      </c>
      <c r="J23" t="s">
        <v>125</v>
      </c>
      <c r="K23" t="s">
        <v>139</v>
      </c>
      <c r="L23" t="s">
        <v>140</v>
      </c>
      <c r="O23">
        <v>200</v>
      </c>
      <c r="P23">
        <v>8</v>
      </c>
      <c r="R23" s="18">
        <v>4</v>
      </c>
      <c r="T23">
        <v>2.7E-2</v>
      </c>
      <c r="Y23">
        <v>0.09</v>
      </c>
      <c r="Z23" s="18">
        <v>0.27</v>
      </c>
      <c r="AC23" s="18">
        <v>0.08</v>
      </c>
      <c r="AF23" s="18">
        <v>3.4000000000000002E-2</v>
      </c>
      <c r="AI23" s="18">
        <v>0.113</v>
      </c>
      <c r="AJ23" s="18">
        <v>0.41</v>
      </c>
      <c r="AM23" s="18">
        <v>0.2</v>
      </c>
      <c r="AP23" s="18">
        <v>8.5999999999999993E-2</v>
      </c>
      <c r="AS23" s="18">
        <v>0.28799999999999998</v>
      </c>
      <c r="AU23" s="18" t="s">
        <v>130</v>
      </c>
      <c r="AZ23">
        <v>6.9000000000000006E-2</v>
      </c>
      <c r="BC23">
        <v>0.22800000000000001</v>
      </c>
      <c r="BD23" s="18">
        <v>0.25</v>
      </c>
      <c r="BG23" s="18">
        <v>0.1</v>
      </c>
    </row>
    <row r="24" spans="1:59">
      <c r="A24" t="s">
        <v>141</v>
      </c>
      <c r="B24" s="60" t="s">
        <v>142</v>
      </c>
      <c r="D24" t="s">
        <v>143</v>
      </c>
      <c r="E24" t="s">
        <v>123</v>
      </c>
      <c r="F24" t="s">
        <v>124</v>
      </c>
      <c r="J24" t="s">
        <v>125</v>
      </c>
      <c r="K24" t="s">
        <v>144</v>
      </c>
      <c r="L24" t="s">
        <v>145</v>
      </c>
      <c r="O24">
        <v>200</v>
      </c>
      <c r="P24">
        <v>8</v>
      </c>
      <c r="Q24">
        <v>15</v>
      </c>
      <c r="R24" s="18">
        <v>3</v>
      </c>
      <c r="S24" t="s">
        <v>129</v>
      </c>
      <c r="T24">
        <v>2.7E-2</v>
      </c>
      <c r="U24" t="s">
        <v>129</v>
      </c>
      <c r="V24" t="s">
        <v>129</v>
      </c>
      <c r="W24" s="1"/>
      <c r="X24" s="20"/>
      <c r="Y24">
        <v>0.09</v>
      </c>
      <c r="Z24" s="20">
        <v>2.37</v>
      </c>
      <c r="AA24" s="20"/>
      <c r="AB24" s="20"/>
      <c r="AC24" s="20">
        <v>0.56999999999999995</v>
      </c>
      <c r="AD24" s="20"/>
      <c r="AE24" s="20"/>
      <c r="AF24" s="18">
        <v>3.4000000000000002E-2</v>
      </c>
      <c r="AG24" s="20"/>
      <c r="AI24" s="18">
        <v>0.113</v>
      </c>
      <c r="AJ24" s="18">
        <v>2.91</v>
      </c>
      <c r="AM24" s="20">
        <v>0.05</v>
      </c>
      <c r="AP24" s="18">
        <v>8.5999999999999993E-2</v>
      </c>
      <c r="AS24" s="18">
        <v>0.28799999999999998</v>
      </c>
      <c r="AT24" s="18">
        <v>2.2599999999999998</v>
      </c>
      <c r="AW24" s="18">
        <v>0.12</v>
      </c>
      <c r="AZ24">
        <v>6.9000000000000006E-2</v>
      </c>
      <c r="BC24">
        <v>0.22800000000000001</v>
      </c>
      <c r="BD24" s="18">
        <v>3.45</v>
      </c>
      <c r="BG24" s="18">
        <v>0.12</v>
      </c>
    </row>
    <row r="25" spans="1:59">
      <c r="D25" t="s">
        <v>143</v>
      </c>
      <c r="E25" t="s">
        <v>123</v>
      </c>
      <c r="F25" t="s">
        <v>124</v>
      </c>
      <c r="J25" t="s">
        <v>125</v>
      </c>
      <c r="K25" t="s">
        <v>144</v>
      </c>
      <c r="L25" t="s">
        <v>146</v>
      </c>
      <c r="O25">
        <v>200</v>
      </c>
      <c r="P25">
        <v>8</v>
      </c>
      <c r="Q25">
        <v>15</v>
      </c>
      <c r="R25" s="18">
        <v>3</v>
      </c>
      <c r="T25">
        <v>2.7E-2</v>
      </c>
      <c r="U25" s="1"/>
      <c r="V25" s="1"/>
      <c r="W25" s="1"/>
      <c r="X25" s="20"/>
      <c r="Y25">
        <v>0.09</v>
      </c>
      <c r="Z25" s="20">
        <v>4.4800000000000004</v>
      </c>
      <c r="AA25" s="20"/>
      <c r="AB25" s="20"/>
      <c r="AC25" s="20">
        <v>0.78</v>
      </c>
      <c r="AD25" s="20"/>
      <c r="AE25" s="20"/>
      <c r="AF25" s="18">
        <v>3.4000000000000002E-2</v>
      </c>
      <c r="AG25" s="20"/>
      <c r="AI25" s="18">
        <v>0.113</v>
      </c>
      <c r="AJ25" s="18">
        <v>3.91</v>
      </c>
      <c r="AM25" s="20">
        <v>0.76</v>
      </c>
      <c r="AP25" s="18">
        <v>8.5999999999999993E-2</v>
      </c>
      <c r="AS25" s="18">
        <v>0.28799999999999998</v>
      </c>
      <c r="AT25" s="18">
        <v>2.78</v>
      </c>
      <c r="AW25" s="21">
        <v>0.3</v>
      </c>
      <c r="AZ25">
        <v>6.9000000000000006E-2</v>
      </c>
      <c r="BC25">
        <v>0.22800000000000001</v>
      </c>
      <c r="BD25" s="18">
        <v>4.3</v>
      </c>
      <c r="BG25" s="18">
        <v>0.52</v>
      </c>
    </row>
    <row r="26" spans="1:59">
      <c r="D26" t="s">
        <v>143</v>
      </c>
      <c r="E26" t="s">
        <v>123</v>
      </c>
      <c r="F26" t="s">
        <v>124</v>
      </c>
      <c r="J26" t="s">
        <v>125</v>
      </c>
      <c r="K26" t="s">
        <v>144</v>
      </c>
      <c r="L26" t="s">
        <v>147</v>
      </c>
      <c r="O26">
        <v>200</v>
      </c>
      <c r="P26">
        <v>8</v>
      </c>
      <c r="Q26">
        <v>15</v>
      </c>
      <c r="R26" s="18">
        <v>3</v>
      </c>
      <c r="T26">
        <v>2.7E-2</v>
      </c>
      <c r="U26" s="1"/>
      <c r="V26" s="1"/>
      <c r="W26" s="1"/>
      <c r="X26" s="20"/>
      <c r="Y26">
        <v>0.09</v>
      </c>
      <c r="Z26" s="20">
        <v>2.4</v>
      </c>
      <c r="AA26" s="20"/>
      <c r="AB26" s="20"/>
      <c r="AC26" s="20">
        <v>0.95</v>
      </c>
      <c r="AD26" s="20"/>
      <c r="AE26" s="20"/>
      <c r="AF26" s="18">
        <v>3.4000000000000002E-2</v>
      </c>
      <c r="AG26" s="20"/>
      <c r="AI26" s="18">
        <v>0.113</v>
      </c>
      <c r="AJ26" s="18">
        <v>2.1</v>
      </c>
      <c r="AM26" s="20">
        <v>0.85</v>
      </c>
      <c r="AP26" s="18">
        <v>8.5999999999999993E-2</v>
      </c>
      <c r="AS26" s="18">
        <v>0.28799999999999998</v>
      </c>
      <c r="AT26" s="18">
        <v>1.57</v>
      </c>
      <c r="AW26" s="18">
        <v>0.66</v>
      </c>
      <c r="AZ26">
        <v>6.9000000000000006E-2</v>
      </c>
      <c r="BC26">
        <v>0.22800000000000001</v>
      </c>
      <c r="BD26" s="18">
        <v>2.33</v>
      </c>
      <c r="BG26" s="18">
        <v>0.97</v>
      </c>
    </row>
    <row r="27" spans="1:59">
      <c r="A27" t="s">
        <v>148</v>
      </c>
      <c r="B27" s="59" t="s">
        <v>149</v>
      </c>
      <c r="D27" t="s">
        <v>150</v>
      </c>
      <c r="E27" t="s">
        <v>123</v>
      </c>
      <c r="F27" t="s">
        <v>124</v>
      </c>
      <c r="H27" t="s">
        <v>124</v>
      </c>
      <c r="I27" t="s">
        <v>124</v>
      </c>
      <c r="J27" t="s">
        <v>151</v>
      </c>
      <c r="K27" t="s">
        <v>126</v>
      </c>
      <c r="L27" t="s">
        <v>152</v>
      </c>
      <c r="O27">
        <v>90</v>
      </c>
      <c r="P27">
        <v>20</v>
      </c>
      <c r="Q27" t="s">
        <v>153</v>
      </c>
      <c r="R27" s="18">
        <v>3</v>
      </c>
      <c r="U27" s="1"/>
      <c r="V27" t="s">
        <v>154</v>
      </c>
      <c r="W27" s="1"/>
      <c r="X27" s="20"/>
      <c r="Y27" s="1"/>
      <c r="Z27" s="20">
        <v>5.72</v>
      </c>
      <c r="AA27" s="20"/>
      <c r="AB27" s="20"/>
      <c r="AC27" s="20">
        <v>1.1000000000000001</v>
      </c>
      <c r="AD27" s="20"/>
      <c r="AE27" s="20"/>
      <c r="AF27" s="20"/>
      <c r="AG27" s="20"/>
      <c r="AH27" s="20"/>
      <c r="AI27" s="20"/>
      <c r="AJ27" s="20">
        <v>5.31</v>
      </c>
      <c r="AK27" s="20"/>
      <c r="AL27" s="20"/>
      <c r="AM27" s="20">
        <v>1</v>
      </c>
      <c r="AP27" s="20"/>
      <c r="AS27" s="20"/>
      <c r="AT27" s="18">
        <v>5.87</v>
      </c>
      <c r="AW27" s="18">
        <v>1</v>
      </c>
      <c r="BD27" s="18">
        <v>5.74</v>
      </c>
      <c r="BG27" s="18">
        <v>1</v>
      </c>
    </row>
    <row r="28" spans="1:59">
      <c r="D28" t="s">
        <v>150</v>
      </c>
      <c r="E28" t="s">
        <v>123</v>
      </c>
      <c r="F28" t="s">
        <v>124</v>
      </c>
      <c r="H28" t="s">
        <v>124</v>
      </c>
      <c r="I28" t="s">
        <v>124</v>
      </c>
      <c r="J28" t="s">
        <v>151</v>
      </c>
      <c r="K28" t="s">
        <v>155</v>
      </c>
      <c r="L28" t="s">
        <v>156</v>
      </c>
      <c r="O28">
        <v>90</v>
      </c>
      <c r="P28">
        <v>20</v>
      </c>
      <c r="Q28" t="s">
        <v>157</v>
      </c>
      <c r="R28" s="18">
        <v>3</v>
      </c>
      <c r="U28" s="1"/>
      <c r="V28" s="1"/>
      <c r="W28" s="1"/>
      <c r="X28" s="20"/>
      <c r="Y28" s="1"/>
      <c r="Z28" s="20">
        <v>5.38</v>
      </c>
      <c r="AA28" s="20"/>
      <c r="AB28" s="20"/>
      <c r="AC28" s="20">
        <v>1.01</v>
      </c>
      <c r="AD28" s="20"/>
      <c r="AE28" s="20"/>
      <c r="AF28" s="20"/>
      <c r="AG28" s="20"/>
      <c r="AH28" s="20"/>
      <c r="AI28" s="20"/>
      <c r="AJ28" s="20">
        <v>5.17</v>
      </c>
      <c r="AK28" s="20"/>
      <c r="AL28" s="20"/>
      <c r="AM28" s="20">
        <v>1</v>
      </c>
      <c r="AP28" s="20"/>
      <c r="AS28" s="20"/>
      <c r="AT28" s="18">
        <v>5.52</v>
      </c>
      <c r="AW28" s="18">
        <v>1</v>
      </c>
      <c r="BD28" s="18">
        <v>5.29</v>
      </c>
      <c r="BG28" s="18">
        <v>1</v>
      </c>
    </row>
    <row r="29" spans="1:59">
      <c r="D29" t="s">
        <v>150</v>
      </c>
      <c r="E29" t="s">
        <v>123</v>
      </c>
      <c r="F29" t="s">
        <v>124</v>
      </c>
      <c r="H29" t="s">
        <v>124</v>
      </c>
      <c r="I29" t="s">
        <v>124</v>
      </c>
      <c r="J29" t="s">
        <v>151</v>
      </c>
      <c r="K29" t="s">
        <v>158</v>
      </c>
      <c r="L29" t="s">
        <v>159</v>
      </c>
      <c r="O29">
        <v>90</v>
      </c>
      <c r="P29">
        <v>20</v>
      </c>
      <c r="Q29" t="s">
        <v>160</v>
      </c>
      <c r="R29" s="18">
        <v>3</v>
      </c>
      <c r="U29" s="1"/>
      <c r="V29" s="1"/>
      <c r="W29" s="1"/>
      <c r="X29" s="20"/>
      <c r="Y29" s="1"/>
      <c r="Z29" s="20">
        <v>5.49</v>
      </c>
      <c r="AA29" s="20"/>
      <c r="AB29" s="20"/>
      <c r="AC29" s="20">
        <v>1</v>
      </c>
      <c r="AD29" s="20"/>
      <c r="AE29" s="20"/>
      <c r="AF29" s="20"/>
      <c r="AG29" s="20"/>
      <c r="AH29" s="20"/>
      <c r="AI29" s="20"/>
      <c r="AJ29" s="20">
        <v>5.26</v>
      </c>
      <c r="AK29" s="20"/>
      <c r="AL29" s="20"/>
      <c r="AM29" s="20">
        <v>1</v>
      </c>
      <c r="AP29" s="20"/>
      <c r="AS29" s="20"/>
      <c r="AT29" s="18">
        <v>5.41</v>
      </c>
      <c r="AW29" s="18">
        <v>1</v>
      </c>
      <c r="BD29" s="18">
        <v>5.32</v>
      </c>
      <c r="BG29" s="18">
        <v>1.01</v>
      </c>
    </row>
    <row r="30" spans="1:59">
      <c r="D30" t="s">
        <v>150</v>
      </c>
      <c r="E30" t="s">
        <v>123</v>
      </c>
      <c r="F30" t="s">
        <v>124</v>
      </c>
      <c r="H30" t="s">
        <v>124</v>
      </c>
      <c r="I30" t="s">
        <v>124</v>
      </c>
      <c r="J30" t="s">
        <v>151</v>
      </c>
      <c r="K30" t="s">
        <v>161</v>
      </c>
      <c r="L30" t="s">
        <v>162</v>
      </c>
      <c r="O30">
        <v>90</v>
      </c>
      <c r="P30">
        <v>20</v>
      </c>
      <c r="Q30" t="s">
        <v>163</v>
      </c>
      <c r="R30" s="18">
        <v>3</v>
      </c>
      <c r="U30" s="1"/>
      <c r="V30" s="1"/>
      <c r="W30" s="1"/>
      <c r="X30" s="20"/>
      <c r="Y30" s="1"/>
      <c r="Z30" s="20">
        <v>5.0199999999999996</v>
      </c>
      <c r="AA30" s="20"/>
      <c r="AB30" s="20"/>
      <c r="AC30" s="20">
        <v>1</v>
      </c>
      <c r="AD30" s="20"/>
      <c r="AE30" s="20"/>
      <c r="AF30" s="20"/>
      <c r="AG30" s="20"/>
      <c r="AH30" s="20"/>
      <c r="AI30" s="20"/>
      <c r="AJ30" s="20">
        <v>4.8499999999999996</v>
      </c>
      <c r="AK30" s="20"/>
      <c r="AL30" s="20"/>
      <c r="AM30" s="20">
        <v>1</v>
      </c>
      <c r="AP30" s="20"/>
      <c r="AS30" s="20"/>
      <c r="AT30" s="18">
        <v>5.03</v>
      </c>
      <c r="AW30" s="18">
        <v>1</v>
      </c>
      <c r="BD30" s="18">
        <v>5.08</v>
      </c>
      <c r="BG30" s="18">
        <v>1</v>
      </c>
    </row>
    <row r="31" spans="1:59">
      <c r="A31" t="s">
        <v>164</v>
      </c>
      <c r="B31" s="59" t="s">
        <v>165</v>
      </c>
      <c r="D31" t="s">
        <v>166</v>
      </c>
      <c r="E31" t="s">
        <v>123</v>
      </c>
      <c r="F31" t="s">
        <v>124</v>
      </c>
      <c r="H31" t="s">
        <v>167</v>
      </c>
      <c r="I31" t="s">
        <v>168</v>
      </c>
      <c r="J31" t="s">
        <v>169</v>
      </c>
      <c r="K31" t="s">
        <v>170</v>
      </c>
      <c r="L31" t="s">
        <v>171</v>
      </c>
      <c r="O31">
        <v>200</v>
      </c>
      <c r="R31" s="18">
        <v>3</v>
      </c>
      <c r="U31" s="1"/>
      <c r="V31" t="s">
        <v>154</v>
      </c>
      <c r="W31" s="1"/>
      <c r="X31" s="20"/>
      <c r="Y31" s="1"/>
      <c r="Z31" s="20">
        <v>1.84</v>
      </c>
      <c r="AA31" s="20"/>
      <c r="AB31" s="20"/>
      <c r="AC31" s="20">
        <v>0.74</v>
      </c>
      <c r="AD31" s="20"/>
      <c r="AE31" s="20"/>
      <c r="AF31" s="20"/>
      <c r="AG31" s="20"/>
      <c r="AH31" s="20"/>
      <c r="AI31" s="20"/>
      <c r="AJ31" s="20">
        <v>2.3199999999999998</v>
      </c>
      <c r="AK31" s="20"/>
      <c r="AL31" s="20"/>
      <c r="AM31" s="18">
        <v>0.04</v>
      </c>
      <c r="AP31" s="20"/>
      <c r="AS31" s="20"/>
      <c r="AT31" s="22">
        <v>0.34</v>
      </c>
      <c r="AU31" s="22"/>
      <c r="AV31" s="22"/>
      <c r="AW31" s="22">
        <v>0.26</v>
      </c>
      <c r="BD31" s="18">
        <v>0.66</v>
      </c>
      <c r="BG31" s="18">
        <v>0.14000000000000001</v>
      </c>
    </row>
    <row r="32" spans="1:59">
      <c r="D32" t="s">
        <v>166</v>
      </c>
      <c r="E32" t="s">
        <v>123</v>
      </c>
      <c r="F32" t="s">
        <v>124</v>
      </c>
      <c r="H32" t="s">
        <v>167</v>
      </c>
      <c r="I32" t="s">
        <v>172</v>
      </c>
      <c r="J32" t="s">
        <v>169</v>
      </c>
      <c r="K32" t="s">
        <v>170</v>
      </c>
      <c r="L32" t="s">
        <v>171</v>
      </c>
      <c r="O32">
        <v>200</v>
      </c>
      <c r="R32" s="18">
        <v>3</v>
      </c>
      <c r="U32" s="1"/>
      <c r="W32" s="1"/>
      <c r="X32" s="20"/>
      <c r="Y32" s="1"/>
      <c r="Z32" s="20">
        <v>0.9</v>
      </c>
      <c r="AA32" s="20"/>
      <c r="AB32" s="20"/>
      <c r="AC32" s="20">
        <v>0</v>
      </c>
      <c r="AD32" s="20"/>
      <c r="AE32" s="20"/>
      <c r="AF32" s="20"/>
      <c r="AG32" s="20"/>
      <c r="AH32" s="20"/>
      <c r="AI32" s="20"/>
      <c r="AJ32" s="20">
        <v>2.1800000000000002</v>
      </c>
      <c r="AK32" s="20"/>
      <c r="AL32" s="20"/>
      <c r="AM32" s="18">
        <v>0.06</v>
      </c>
      <c r="AP32" s="20"/>
      <c r="AS32" s="20"/>
      <c r="AT32" s="22"/>
      <c r="AU32" s="22" t="s">
        <v>130</v>
      </c>
      <c r="AV32" s="22"/>
      <c r="BD32" s="18">
        <v>0.49</v>
      </c>
      <c r="BG32" s="18">
        <v>0.04</v>
      </c>
    </row>
    <row r="33" spans="1:61">
      <c r="D33" t="s">
        <v>166</v>
      </c>
      <c r="E33" t="s">
        <v>123</v>
      </c>
      <c r="F33" t="s">
        <v>124</v>
      </c>
      <c r="H33" t="s">
        <v>167</v>
      </c>
      <c r="I33" t="s">
        <v>173</v>
      </c>
      <c r="J33" t="s">
        <v>169</v>
      </c>
      <c r="K33" t="s">
        <v>170</v>
      </c>
      <c r="L33" t="s">
        <v>171</v>
      </c>
      <c r="O33">
        <v>200</v>
      </c>
      <c r="R33" s="18">
        <v>3</v>
      </c>
      <c r="U33" s="1"/>
      <c r="W33" s="1"/>
      <c r="X33" s="20"/>
      <c r="Y33" s="1"/>
      <c r="Z33" s="20">
        <v>0.89</v>
      </c>
      <c r="AA33" s="20"/>
      <c r="AB33" s="20"/>
      <c r="AC33" s="20">
        <v>0.04</v>
      </c>
      <c r="AD33" s="20"/>
      <c r="AE33" s="20"/>
      <c r="AF33" s="20"/>
      <c r="AG33" s="20"/>
      <c r="AH33" s="20"/>
      <c r="AI33" s="20"/>
      <c r="AJ33" s="20">
        <v>1.98</v>
      </c>
      <c r="AK33" s="20"/>
      <c r="AL33" s="20"/>
      <c r="AM33" s="18">
        <v>0.08</v>
      </c>
      <c r="AP33" s="20"/>
      <c r="AS33" s="20"/>
      <c r="AT33" s="22"/>
      <c r="AU33" s="22" t="s">
        <v>130</v>
      </c>
      <c r="AV33" s="22"/>
      <c r="BD33" s="18">
        <v>0.31</v>
      </c>
      <c r="BG33" s="18">
        <v>0.16</v>
      </c>
    </row>
    <row r="34" spans="1:61">
      <c r="D34" t="s">
        <v>166</v>
      </c>
      <c r="E34" t="s">
        <v>123</v>
      </c>
      <c r="F34" t="s">
        <v>124</v>
      </c>
      <c r="H34" t="s">
        <v>167</v>
      </c>
      <c r="I34" t="s">
        <v>174</v>
      </c>
      <c r="J34" t="s">
        <v>169</v>
      </c>
      <c r="K34" t="s">
        <v>170</v>
      </c>
      <c r="L34" t="s">
        <v>171</v>
      </c>
      <c r="O34">
        <v>200</v>
      </c>
      <c r="R34" s="18">
        <v>3</v>
      </c>
      <c r="U34" s="1"/>
      <c r="W34" s="1"/>
      <c r="X34" s="20"/>
      <c r="Y34" s="1"/>
      <c r="Z34" s="20">
        <v>0.53</v>
      </c>
      <c r="AA34" s="20"/>
      <c r="AB34" s="20"/>
      <c r="AC34" s="20">
        <v>0.01</v>
      </c>
      <c r="AD34" s="20"/>
      <c r="AE34" s="20"/>
      <c r="AF34" s="20"/>
      <c r="AG34" s="20"/>
      <c r="AH34" s="20"/>
      <c r="AI34" s="20"/>
      <c r="AJ34" s="20">
        <v>1.31</v>
      </c>
      <c r="AK34" s="20"/>
      <c r="AL34" s="20"/>
      <c r="AM34" s="18">
        <v>0.65</v>
      </c>
      <c r="AP34" s="20"/>
      <c r="AS34" s="20"/>
      <c r="AT34" s="22"/>
      <c r="AU34" s="22" t="s">
        <v>130</v>
      </c>
      <c r="AV34" s="22"/>
      <c r="BD34" s="18">
        <v>0.31</v>
      </c>
      <c r="BG34" s="18">
        <v>0.04</v>
      </c>
    </row>
    <row r="35" spans="1:61">
      <c r="D35" t="s">
        <v>166</v>
      </c>
      <c r="E35" t="s">
        <v>123</v>
      </c>
      <c r="F35" t="s">
        <v>124</v>
      </c>
      <c r="H35" t="s">
        <v>167</v>
      </c>
      <c r="I35" t="s">
        <v>175</v>
      </c>
      <c r="J35" t="s">
        <v>169</v>
      </c>
      <c r="K35" t="s">
        <v>170</v>
      </c>
      <c r="L35" t="s">
        <v>171</v>
      </c>
      <c r="O35">
        <v>200</v>
      </c>
      <c r="R35" s="18">
        <v>3</v>
      </c>
      <c r="U35" s="1"/>
      <c r="W35" s="1"/>
      <c r="X35" s="20"/>
      <c r="Y35" s="1"/>
      <c r="Z35" s="20">
        <v>0.57999999999999996</v>
      </c>
      <c r="AA35" s="20"/>
      <c r="AB35" s="20"/>
      <c r="AC35" s="20">
        <v>0.01</v>
      </c>
      <c r="AD35" s="20"/>
      <c r="AE35" s="20"/>
      <c r="AF35" s="20"/>
      <c r="AG35" s="20"/>
      <c r="AH35" s="20"/>
      <c r="AI35" s="20"/>
      <c r="AJ35" s="20">
        <v>1.41</v>
      </c>
      <c r="AK35" s="20"/>
      <c r="AL35" s="20"/>
      <c r="AM35" s="18">
        <v>0.11</v>
      </c>
      <c r="AP35" s="20"/>
      <c r="AS35" s="20"/>
      <c r="AT35" s="22"/>
      <c r="AU35" s="22" t="s">
        <v>130</v>
      </c>
      <c r="AV35" s="22"/>
      <c r="BE35" s="18" t="s">
        <v>130</v>
      </c>
    </row>
    <row r="36" spans="1:61">
      <c r="D36" t="s">
        <v>166</v>
      </c>
      <c r="E36" t="s">
        <v>123</v>
      </c>
      <c r="F36" t="s">
        <v>124</v>
      </c>
      <c r="H36" t="s">
        <v>167</v>
      </c>
      <c r="I36" t="s">
        <v>176</v>
      </c>
      <c r="J36" t="s">
        <v>169</v>
      </c>
      <c r="K36" t="s">
        <v>170</v>
      </c>
      <c r="L36" t="s">
        <v>171</v>
      </c>
      <c r="O36">
        <v>200</v>
      </c>
      <c r="R36" s="18">
        <v>3</v>
      </c>
      <c r="U36" s="1"/>
      <c r="W36" s="1"/>
      <c r="X36" s="20"/>
      <c r="Y36" s="1"/>
      <c r="Z36" s="20">
        <v>0.55000000000000004</v>
      </c>
      <c r="AA36" s="20"/>
      <c r="AB36" s="20"/>
      <c r="AC36" s="20">
        <v>0.61</v>
      </c>
      <c r="AD36" s="20"/>
      <c r="AE36" s="20"/>
      <c r="AF36" s="20"/>
      <c r="AG36" s="20"/>
      <c r="AH36" s="20"/>
      <c r="AI36" s="20"/>
      <c r="AJ36" s="20">
        <v>1.77</v>
      </c>
      <c r="AK36" s="20"/>
      <c r="AL36" s="20"/>
      <c r="AM36" s="18">
        <v>0.88</v>
      </c>
      <c r="AP36" s="20"/>
      <c r="AS36" s="20"/>
      <c r="AT36" s="22"/>
      <c r="AU36" s="22" t="s">
        <v>130</v>
      </c>
      <c r="AV36" s="22"/>
      <c r="BE36" s="18" t="s">
        <v>130</v>
      </c>
    </row>
    <row r="37" spans="1:61">
      <c r="D37" t="s">
        <v>166</v>
      </c>
      <c r="E37" t="s">
        <v>123</v>
      </c>
      <c r="F37" t="s">
        <v>124</v>
      </c>
      <c r="H37" t="s">
        <v>167</v>
      </c>
      <c r="I37" t="s">
        <v>177</v>
      </c>
      <c r="J37" t="s">
        <v>169</v>
      </c>
      <c r="K37" t="s">
        <v>170</v>
      </c>
      <c r="L37" t="s">
        <v>171</v>
      </c>
      <c r="O37">
        <v>200</v>
      </c>
      <c r="R37" s="18">
        <v>3</v>
      </c>
      <c r="U37" s="1"/>
      <c r="W37" s="1"/>
      <c r="X37" s="20"/>
      <c r="Y37" s="1"/>
      <c r="Z37" s="20">
        <v>0.78</v>
      </c>
      <c r="AA37" s="20"/>
      <c r="AB37" s="20"/>
      <c r="AC37" s="20">
        <v>0.02</v>
      </c>
      <c r="AD37" s="20"/>
      <c r="AE37" s="20"/>
      <c r="AF37" s="20"/>
      <c r="AG37" s="20"/>
      <c r="AH37" s="20"/>
      <c r="AI37" s="20"/>
      <c r="AJ37" s="20">
        <v>1.89</v>
      </c>
      <c r="AK37" s="20"/>
      <c r="AL37" s="20"/>
      <c r="AM37" s="18">
        <v>0.03</v>
      </c>
      <c r="AP37" s="20"/>
      <c r="AS37" s="20"/>
      <c r="AT37" s="22"/>
      <c r="AU37" s="22" t="s">
        <v>130</v>
      </c>
      <c r="AV37" s="22"/>
      <c r="BD37" s="18">
        <v>0.43</v>
      </c>
      <c r="BG37" s="18">
        <v>7.0000000000000007E-2</v>
      </c>
    </row>
    <row r="38" spans="1:61">
      <c r="D38" t="s">
        <v>166</v>
      </c>
      <c r="E38" t="s">
        <v>123</v>
      </c>
      <c r="F38" t="s">
        <v>124</v>
      </c>
      <c r="H38" t="s">
        <v>167</v>
      </c>
      <c r="I38" t="s">
        <v>178</v>
      </c>
      <c r="J38" t="s">
        <v>169</v>
      </c>
      <c r="K38" t="s">
        <v>170</v>
      </c>
      <c r="L38" t="s">
        <v>171</v>
      </c>
      <c r="O38">
        <v>200</v>
      </c>
      <c r="R38" s="18">
        <v>3</v>
      </c>
      <c r="U38" s="1"/>
      <c r="W38" s="1"/>
      <c r="X38" s="20"/>
      <c r="Y38" s="1"/>
      <c r="Z38" s="20">
        <v>0.51</v>
      </c>
      <c r="AA38" s="20"/>
      <c r="AB38" s="20"/>
      <c r="AC38" s="20">
        <v>0.02</v>
      </c>
      <c r="AD38" s="20"/>
      <c r="AE38" s="20"/>
      <c r="AF38" s="20"/>
      <c r="AG38" s="20"/>
      <c r="AH38" s="20"/>
      <c r="AI38" s="20"/>
      <c r="AJ38" s="20">
        <v>1.88</v>
      </c>
      <c r="AK38" s="20"/>
      <c r="AL38" s="20"/>
      <c r="AM38" s="18">
        <v>0.01</v>
      </c>
      <c r="AP38" s="20"/>
      <c r="AS38" s="20"/>
      <c r="AT38" s="22"/>
      <c r="AU38" s="22" t="s">
        <v>130</v>
      </c>
      <c r="AV38" s="22"/>
      <c r="BE38" s="18" t="s">
        <v>130</v>
      </c>
    </row>
    <row r="39" spans="1:61">
      <c r="A39" t="s">
        <v>179</v>
      </c>
      <c r="B39" s="60" t="s">
        <v>180</v>
      </c>
      <c r="D39" t="s">
        <v>181</v>
      </c>
      <c r="E39" t="s">
        <v>138</v>
      </c>
      <c r="F39" t="s">
        <v>124</v>
      </c>
      <c r="K39" t="s">
        <v>182</v>
      </c>
      <c r="L39" t="s">
        <v>183</v>
      </c>
      <c r="M39" t="s">
        <v>138</v>
      </c>
      <c r="P39">
        <v>5</v>
      </c>
      <c r="R39" s="18">
        <v>5</v>
      </c>
      <c r="S39" t="s">
        <v>154</v>
      </c>
      <c r="U39" s="1"/>
      <c r="V39" t="s">
        <v>154</v>
      </c>
      <c r="W39" s="1"/>
      <c r="X39" s="20"/>
      <c r="Y39" s="1"/>
      <c r="Z39" s="20"/>
      <c r="AA39" s="20"/>
      <c r="AB39" s="20" t="s">
        <v>184</v>
      </c>
      <c r="AC39" s="20"/>
      <c r="AD39" s="20"/>
      <c r="AE39" s="20"/>
      <c r="AF39" s="20">
        <v>0.01</v>
      </c>
      <c r="AG39" s="20"/>
      <c r="AI39" s="20"/>
      <c r="AK39" s="18" t="s">
        <v>130</v>
      </c>
      <c r="AM39" s="20"/>
      <c r="AP39" s="20">
        <v>7.0000000000000001E-3</v>
      </c>
      <c r="AS39" s="20"/>
      <c r="AU39" s="18" t="s">
        <v>130</v>
      </c>
      <c r="AZ39">
        <v>3.0000000000000001E-3</v>
      </c>
      <c r="BE39" s="18" t="s">
        <v>130</v>
      </c>
    </row>
    <row r="40" spans="1:61">
      <c r="C40" t="s">
        <v>185</v>
      </c>
      <c r="D40" t="s">
        <v>181</v>
      </c>
      <c r="E40" t="s">
        <v>123</v>
      </c>
      <c r="F40" t="s">
        <v>124</v>
      </c>
      <c r="K40" t="s">
        <v>182</v>
      </c>
      <c r="L40" t="s">
        <v>183</v>
      </c>
      <c r="R40" s="18">
        <v>10</v>
      </c>
      <c r="U40" s="1"/>
      <c r="W40" s="1"/>
      <c r="X40" s="20"/>
      <c r="Y40" s="1"/>
      <c r="Z40" s="20"/>
      <c r="AA40" s="20"/>
      <c r="AB40" s="20" t="s">
        <v>184</v>
      </c>
      <c r="AC40" s="20"/>
      <c r="AD40" s="20"/>
      <c r="AE40" s="20"/>
      <c r="AF40" s="20">
        <v>0.01</v>
      </c>
      <c r="AG40" s="20"/>
      <c r="AI40" s="20"/>
      <c r="AJ40" s="18">
        <v>2.42</v>
      </c>
      <c r="AM40" s="23"/>
      <c r="AP40" s="20">
        <v>7.0000000000000001E-3</v>
      </c>
      <c r="AS40" s="20"/>
      <c r="AT40" s="18">
        <v>2.15</v>
      </c>
      <c r="AW40" s="19"/>
      <c r="AZ40">
        <v>3.0000000000000001E-3</v>
      </c>
      <c r="BD40" s="18">
        <v>1.9</v>
      </c>
      <c r="BG40" s="19"/>
    </row>
    <row r="41" spans="1:61">
      <c r="C41" t="s">
        <v>185</v>
      </c>
      <c r="D41" t="s">
        <v>181</v>
      </c>
      <c r="E41" t="s">
        <v>186</v>
      </c>
      <c r="F41" t="s">
        <v>124</v>
      </c>
      <c r="K41" t="s">
        <v>182</v>
      </c>
      <c r="L41" t="s">
        <v>183</v>
      </c>
      <c r="R41" s="18">
        <v>10</v>
      </c>
      <c r="U41" s="1"/>
      <c r="W41" s="1"/>
      <c r="X41" s="20"/>
      <c r="Y41" s="1"/>
      <c r="Z41" s="20"/>
      <c r="AA41" s="20"/>
      <c r="AB41" s="20" t="s">
        <v>184</v>
      </c>
      <c r="AC41" s="20"/>
      <c r="AD41" s="20"/>
      <c r="AE41" s="20"/>
      <c r="AF41" s="20">
        <v>0.01</v>
      </c>
      <c r="AG41" s="20"/>
      <c r="AI41" s="20"/>
      <c r="AJ41" s="18">
        <v>0.52</v>
      </c>
      <c r="AM41" s="23"/>
      <c r="AP41" s="20">
        <v>7.0000000000000001E-3</v>
      </c>
      <c r="AS41" s="20"/>
      <c r="AT41" s="18">
        <v>0.31</v>
      </c>
      <c r="AW41" s="19"/>
      <c r="AZ41">
        <v>3.0000000000000001E-3</v>
      </c>
      <c r="BD41" s="18">
        <v>0.44</v>
      </c>
      <c r="BG41" s="19"/>
    </row>
    <row r="42" spans="1:61">
      <c r="D42" t="s">
        <v>181</v>
      </c>
      <c r="E42" t="s">
        <v>138</v>
      </c>
      <c r="F42" t="s">
        <v>124</v>
      </c>
      <c r="K42" t="s">
        <v>126</v>
      </c>
      <c r="L42" t="s">
        <v>126</v>
      </c>
      <c r="M42" t="s">
        <v>138</v>
      </c>
      <c r="P42">
        <v>30</v>
      </c>
      <c r="R42" s="18">
        <v>30</v>
      </c>
      <c r="U42" s="1"/>
      <c r="W42" s="1"/>
      <c r="X42" s="20"/>
      <c r="Y42" s="1"/>
      <c r="Z42" s="20"/>
      <c r="AA42" s="20"/>
      <c r="AB42" s="20" t="s">
        <v>184</v>
      </c>
      <c r="AC42" s="20"/>
      <c r="AD42" s="20"/>
      <c r="AE42" s="20"/>
      <c r="AF42" s="20">
        <v>0.01</v>
      </c>
      <c r="AG42" s="20"/>
      <c r="AI42" s="20"/>
      <c r="AK42" s="18" t="s">
        <v>130</v>
      </c>
      <c r="AM42" s="20"/>
      <c r="AP42" s="20">
        <v>7.0000000000000001E-3</v>
      </c>
      <c r="AS42" s="20"/>
      <c r="AU42" s="18" t="s">
        <v>130</v>
      </c>
      <c r="AZ42">
        <v>3.0000000000000001E-3</v>
      </c>
      <c r="BE42" s="18" t="s">
        <v>130</v>
      </c>
    </row>
    <row r="43" spans="1:61">
      <c r="D43" t="s">
        <v>181</v>
      </c>
      <c r="E43" t="s">
        <v>138</v>
      </c>
      <c r="F43" t="s">
        <v>124</v>
      </c>
      <c r="K43" t="s">
        <v>170</v>
      </c>
      <c r="L43" t="s">
        <v>187</v>
      </c>
      <c r="M43" t="s">
        <v>138</v>
      </c>
      <c r="P43">
        <v>30</v>
      </c>
      <c r="R43" s="18">
        <v>30</v>
      </c>
      <c r="U43" s="1"/>
      <c r="W43" s="1"/>
      <c r="X43" s="20"/>
      <c r="Y43" s="1"/>
      <c r="Z43" s="20"/>
      <c r="AA43" s="20"/>
      <c r="AB43" s="20" t="s">
        <v>184</v>
      </c>
      <c r="AC43" s="20"/>
      <c r="AD43" s="20"/>
      <c r="AE43" s="20"/>
      <c r="AF43" s="20">
        <v>0.01</v>
      </c>
      <c r="AG43" s="20"/>
      <c r="AI43" s="20"/>
      <c r="AK43" s="18" t="s">
        <v>130</v>
      </c>
      <c r="AM43" s="20"/>
      <c r="AP43" s="20">
        <v>7.0000000000000001E-3</v>
      </c>
      <c r="AS43" s="20"/>
      <c r="AU43" s="18" t="s">
        <v>130</v>
      </c>
      <c r="AZ43">
        <v>3.0000000000000001E-3</v>
      </c>
      <c r="BE43" s="18" t="s">
        <v>130</v>
      </c>
    </row>
    <row r="44" spans="1:61">
      <c r="C44" t="s">
        <v>121</v>
      </c>
      <c r="D44" t="s">
        <v>181</v>
      </c>
      <c r="E44" t="s">
        <v>123</v>
      </c>
      <c r="F44" t="s">
        <v>124</v>
      </c>
      <c r="J44" t="s">
        <v>188</v>
      </c>
      <c r="K44" t="s">
        <v>126</v>
      </c>
      <c r="L44" t="s">
        <v>126</v>
      </c>
      <c r="M44" t="s">
        <v>189</v>
      </c>
      <c r="P44">
        <v>30</v>
      </c>
      <c r="Q44" t="s">
        <v>190</v>
      </c>
      <c r="R44" s="18">
        <v>30</v>
      </c>
      <c r="U44" s="1"/>
      <c r="W44" s="1"/>
      <c r="X44" s="20"/>
      <c r="Y44" s="1"/>
      <c r="Z44" s="20"/>
      <c r="AA44" s="20"/>
      <c r="AB44" s="20" t="s">
        <v>184</v>
      </c>
      <c r="AC44" s="20"/>
      <c r="AD44" s="20"/>
      <c r="AE44" s="20"/>
      <c r="AF44" s="20"/>
      <c r="AG44" s="20"/>
      <c r="AI44" s="20"/>
      <c r="AL44" s="20" t="s">
        <v>184</v>
      </c>
      <c r="AM44" s="20"/>
      <c r="AP44" s="20">
        <v>7.0000000000000001E-3</v>
      </c>
      <c r="AS44" s="20"/>
      <c r="AV44" s="18" t="s">
        <v>184</v>
      </c>
      <c r="AZ44">
        <v>3.0000000000000001E-3</v>
      </c>
      <c r="BD44" s="18">
        <v>5.5E-2</v>
      </c>
      <c r="BG44" s="19"/>
      <c r="BH44" s="24" t="s">
        <v>130</v>
      </c>
      <c r="BI44" s="24">
        <v>0.184</v>
      </c>
    </row>
    <row r="45" spans="1:61">
      <c r="C45" t="s">
        <v>121</v>
      </c>
      <c r="D45" t="s">
        <v>181</v>
      </c>
      <c r="E45" t="s">
        <v>123</v>
      </c>
      <c r="F45" t="s">
        <v>124</v>
      </c>
      <c r="J45" t="s">
        <v>188</v>
      </c>
      <c r="K45" t="s">
        <v>126</v>
      </c>
      <c r="L45" t="s">
        <v>126</v>
      </c>
      <c r="M45" t="s">
        <v>189</v>
      </c>
      <c r="P45">
        <v>30</v>
      </c>
      <c r="Q45" t="s">
        <v>191</v>
      </c>
      <c r="R45" s="18">
        <v>30</v>
      </c>
      <c r="U45" s="1"/>
      <c r="W45" s="1"/>
      <c r="X45" s="20"/>
      <c r="Y45" s="1"/>
      <c r="Z45" s="20"/>
      <c r="AA45" s="20"/>
      <c r="AB45" s="20" t="s">
        <v>184</v>
      </c>
      <c r="AC45" s="20"/>
      <c r="AD45" s="20"/>
      <c r="AE45" s="20"/>
      <c r="AF45" s="20"/>
      <c r="AG45" s="20"/>
      <c r="AI45" s="20"/>
      <c r="AL45" s="20" t="s">
        <v>184</v>
      </c>
      <c r="AM45" s="20"/>
      <c r="AP45" s="20">
        <v>7.0000000000000001E-3</v>
      </c>
      <c r="AS45" s="20"/>
      <c r="AV45" s="18" t="s">
        <v>184</v>
      </c>
      <c r="AZ45">
        <v>3.0000000000000001E-3</v>
      </c>
      <c r="BD45" s="18">
        <v>0.19900000000000001</v>
      </c>
      <c r="BG45" s="19"/>
      <c r="BH45" s="24">
        <v>6.0999999999999999E-2</v>
      </c>
      <c r="BI45" s="24">
        <v>0.91600000000000004</v>
      </c>
    </row>
    <row r="46" spans="1:61">
      <c r="C46" t="s">
        <v>121</v>
      </c>
      <c r="D46" t="s">
        <v>181</v>
      </c>
      <c r="E46" t="s">
        <v>123</v>
      </c>
      <c r="F46" t="s">
        <v>124</v>
      </c>
      <c r="J46" t="s">
        <v>188</v>
      </c>
      <c r="K46" t="s">
        <v>126</v>
      </c>
      <c r="L46" t="s">
        <v>126</v>
      </c>
      <c r="M46" t="s">
        <v>189</v>
      </c>
      <c r="P46">
        <v>30</v>
      </c>
      <c r="Q46" t="s">
        <v>192</v>
      </c>
      <c r="R46" s="18">
        <v>30</v>
      </c>
      <c r="U46" s="1"/>
      <c r="W46" s="1"/>
      <c r="X46" s="20"/>
      <c r="Y46" s="1"/>
      <c r="Z46" s="20"/>
      <c r="AA46" s="20"/>
      <c r="AB46" s="20" t="s">
        <v>184</v>
      </c>
      <c r="AC46" s="20"/>
      <c r="AD46" s="20"/>
      <c r="AE46" s="20"/>
      <c r="AF46" s="20"/>
      <c r="AG46" s="20"/>
      <c r="AI46" s="20"/>
      <c r="AL46" s="20" t="s">
        <v>184</v>
      </c>
      <c r="AM46" s="20"/>
      <c r="AP46" s="20">
        <v>7.0000000000000001E-3</v>
      </c>
      <c r="AS46" s="20"/>
      <c r="AV46" s="18" t="s">
        <v>184</v>
      </c>
      <c r="AZ46">
        <v>3.0000000000000001E-3</v>
      </c>
      <c r="BD46" s="18">
        <v>0.20200000000000001</v>
      </c>
      <c r="BG46" s="19"/>
      <c r="BH46" s="24">
        <v>3.1E-2</v>
      </c>
      <c r="BI46" s="24">
        <v>0.55900000000000005</v>
      </c>
    </row>
    <row r="47" spans="1:61">
      <c r="C47" t="s">
        <v>121</v>
      </c>
      <c r="D47" t="s">
        <v>181</v>
      </c>
      <c r="E47" t="s">
        <v>123</v>
      </c>
      <c r="F47" t="s">
        <v>124</v>
      </c>
      <c r="J47" t="s">
        <v>188</v>
      </c>
      <c r="K47" t="s">
        <v>170</v>
      </c>
      <c r="L47" t="s">
        <v>187</v>
      </c>
      <c r="M47" t="s">
        <v>189</v>
      </c>
      <c r="P47">
        <v>30</v>
      </c>
      <c r="Q47" t="s">
        <v>193</v>
      </c>
      <c r="R47" s="18">
        <v>30</v>
      </c>
      <c r="U47" s="1"/>
      <c r="W47" s="1"/>
      <c r="X47" s="20"/>
      <c r="Y47" s="1"/>
      <c r="Z47" s="20"/>
      <c r="AA47" s="20"/>
      <c r="AB47" s="20" t="s">
        <v>184</v>
      </c>
      <c r="AC47" s="20"/>
      <c r="AD47" s="20"/>
      <c r="AE47" s="20"/>
      <c r="AF47" s="20"/>
      <c r="AG47" s="20"/>
      <c r="AI47" s="20"/>
      <c r="AL47" s="20" t="s">
        <v>184</v>
      </c>
      <c r="AM47" s="20"/>
      <c r="AP47" s="20">
        <v>7.0000000000000001E-3</v>
      </c>
      <c r="AS47" s="20"/>
      <c r="AV47" s="18" t="s">
        <v>184</v>
      </c>
      <c r="AZ47">
        <v>3.0000000000000001E-3</v>
      </c>
      <c r="BD47" s="18">
        <v>2.9940000000000002</v>
      </c>
      <c r="BG47" s="19"/>
      <c r="BH47" s="24" t="s">
        <v>130</v>
      </c>
      <c r="BI47" s="24">
        <v>8.49</v>
      </c>
    </row>
    <row r="48" spans="1:61">
      <c r="C48" t="s">
        <v>121</v>
      </c>
      <c r="D48" t="s">
        <v>181</v>
      </c>
      <c r="E48" t="s">
        <v>123</v>
      </c>
      <c r="F48" t="s">
        <v>124</v>
      </c>
      <c r="J48" t="s">
        <v>188</v>
      </c>
      <c r="K48" t="s">
        <v>170</v>
      </c>
      <c r="L48" t="s">
        <v>187</v>
      </c>
      <c r="M48" t="s">
        <v>189</v>
      </c>
      <c r="P48">
        <v>30</v>
      </c>
      <c r="Q48" t="s">
        <v>194</v>
      </c>
      <c r="R48" s="18">
        <v>30</v>
      </c>
      <c r="U48" s="1"/>
      <c r="W48" s="1"/>
      <c r="X48" s="20"/>
      <c r="Y48" s="1"/>
      <c r="Z48" s="20"/>
      <c r="AA48" s="20"/>
      <c r="AB48" s="20" t="s">
        <v>184</v>
      </c>
      <c r="AC48" s="20"/>
      <c r="AD48" s="20"/>
      <c r="AE48" s="20"/>
      <c r="AF48" s="20"/>
      <c r="AG48" s="20"/>
      <c r="AI48" s="20"/>
      <c r="AL48" s="20" t="s">
        <v>184</v>
      </c>
      <c r="AM48" s="20"/>
      <c r="AP48" s="20">
        <v>7.0000000000000001E-3</v>
      </c>
      <c r="AS48" s="20"/>
      <c r="AV48" s="18" t="s">
        <v>184</v>
      </c>
      <c r="AZ48">
        <v>3.0000000000000001E-3</v>
      </c>
      <c r="BD48" s="18">
        <v>2.819</v>
      </c>
      <c r="BG48" s="19"/>
      <c r="BH48" s="24">
        <v>9.1999999999999998E-2</v>
      </c>
      <c r="BI48" s="24">
        <v>6.94</v>
      </c>
    </row>
    <row r="49" spans="1:59">
      <c r="A49" t="s">
        <v>195</v>
      </c>
      <c r="B49" s="55" t="s">
        <v>196</v>
      </c>
      <c r="D49" t="s">
        <v>197</v>
      </c>
      <c r="E49" t="s">
        <v>138</v>
      </c>
      <c r="F49" t="s">
        <v>124</v>
      </c>
      <c r="J49" t="s">
        <v>198</v>
      </c>
      <c r="K49" t="s">
        <v>199</v>
      </c>
      <c r="L49" t="s">
        <v>200</v>
      </c>
      <c r="M49" t="s">
        <v>138</v>
      </c>
      <c r="P49">
        <v>15</v>
      </c>
      <c r="R49" s="18">
        <v>10</v>
      </c>
      <c r="S49" t="s">
        <v>201</v>
      </c>
      <c r="T49">
        <v>0.2</v>
      </c>
      <c r="U49" t="s">
        <v>201</v>
      </c>
      <c r="V49" s="1" t="s">
        <v>129</v>
      </c>
      <c r="W49" s="1"/>
      <c r="X49" s="20"/>
      <c r="Y49">
        <v>0.5</v>
      </c>
      <c r="Z49" s="20"/>
      <c r="AA49" s="20" t="s">
        <v>130</v>
      </c>
      <c r="AB49" s="20"/>
      <c r="AC49" s="20"/>
      <c r="AD49" s="20"/>
      <c r="AE49" s="20"/>
      <c r="AF49" s="18">
        <v>0.08</v>
      </c>
      <c r="AG49" s="20"/>
      <c r="AI49" s="21">
        <v>0.2</v>
      </c>
      <c r="AK49" s="18" t="s">
        <v>130</v>
      </c>
      <c r="AM49" s="20"/>
      <c r="AP49" s="21">
        <v>0.1</v>
      </c>
      <c r="AS49" s="21">
        <v>0.4</v>
      </c>
      <c r="AT49" s="18">
        <v>0.14000000000000001</v>
      </c>
      <c r="AW49" s="18">
        <v>0.04</v>
      </c>
      <c r="AZ49" s="25">
        <v>0.3</v>
      </c>
      <c r="BC49" s="25">
        <v>0.5</v>
      </c>
      <c r="BD49" s="18">
        <v>0.24</v>
      </c>
      <c r="BG49" s="18">
        <v>0.08</v>
      </c>
    </row>
    <row r="50" spans="1:59">
      <c r="D50" t="s">
        <v>197</v>
      </c>
      <c r="E50" t="s">
        <v>123</v>
      </c>
      <c r="F50" t="s">
        <v>124</v>
      </c>
      <c r="J50" t="s">
        <v>198</v>
      </c>
      <c r="K50" t="s">
        <v>199</v>
      </c>
      <c r="L50" t="s">
        <v>200</v>
      </c>
      <c r="M50" t="s">
        <v>189</v>
      </c>
      <c r="P50">
        <v>15</v>
      </c>
      <c r="R50" s="18">
        <v>10</v>
      </c>
      <c r="T50">
        <v>0.2</v>
      </c>
      <c r="U50" s="1"/>
      <c r="V50" s="1"/>
      <c r="W50" s="1"/>
      <c r="Y50">
        <v>0.5</v>
      </c>
      <c r="Z50" s="18">
        <v>6.55</v>
      </c>
      <c r="AC50" s="18">
        <v>0.68</v>
      </c>
      <c r="AD50" s="20"/>
      <c r="AE50" s="20"/>
      <c r="AF50" s="18">
        <v>0.08</v>
      </c>
      <c r="AG50" s="20"/>
      <c r="AI50" s="21">
        <v>0.2</v>
      </c>
      <c r="AJ50" s="18">
        <v>3.72</v>
      </c>
      <c r="AM50" s="18">
        <v>0.48</v>
      </c>
      <c r="AP50" s="21">
        <v>0.1</v>
      </c>
      <c r="AS50" s="21">
        <v>0.4</v>
      </c>
      <c r="AT50" s="18">
        <v>4.7</v>
      </c>
      <c r="AW50" s="18">
        <v>0.4</v>
      </c>
      <c r="AZ50" s="25">
        <v>0.3</v>
      </c>
      <c r="BC50" s="25">
        <v>0.5</v>
      </c>
      <c r="BD50" s="18">
        <v>9.5</v>
      </c>
      <c r="BG50" s="18">
        <v>1.01</v>
      </c>
    </row>
    <row r="51" spans="1:59">
      <c r="D51" t="s">
        <v>197</v>
      </c>
      <c r="E51" t="s">
        <v>138</v>
      </c>
      <c r="F51" t="s">
        <v>124</v>
      </c>
      <c r="J51" t="s">
        <v>198</v>
      </c>
      <c r="K51" t="s">
        <v>199</v>
      </c>
      <c r="L51" t="s">
        <v>202</v>
      </c>
      <c r="M51" t="s">
        <v>138</v>
      </c>
      <c r="P51">
        <v>15</v>
      </c>
      <c r="R51" s="18">
        <v>10</v>
      </c>
      <c r="T51">
        <v>0.2</v>
      </c>
      <c r="U51" s="1"/>
      <c r="V51" s="1"/>
      <c r="W51" s="1"/>
      <c r="X51" s="20"/>
      <c r="Y51">
        <v>0.5</v>
      </c>
      <c r="Z51" s="20"/>
      <c r="AA51" s="20" t="s">
        <v>130</v>
      </c>
      <c r="AB51" s="20"/>
      <c r="AC51" s="20"/>
      <c r="AD51" s="20"/>
      <c r="AE51" s="20"/>
      <c r="AF51" s="18">
        <v>0.08</v>
      </c>
      <c r="AG51" s="20"/>
      <c r="AI51" s="21">
        <v>0.2</v>
      </c>
      <c r="AK51" s="18" t="s">
        <v>130</v>
      </c>
      <c r="AM51" s="20"/>
      <c r="AP51" s="21">
        <v>0.1</v>
      </c>
      <c r="AS51" s="21">
        <v>0.4</v>
      </c>
      <c r="AU51" s="18" t="s">
        <v>130</v>
      </c>
      <c r="AZ51" s="25">
        <v>0.3</v>
      </c>
      <c r="BC51" s="25">
        <v>0.5</v>
      </c>
      <c r="BE51" s="18" t="s">
        <v>130</v>
      </c>
    </row>
    <row r="52" spans="1:59">
      <c r="D52" t="s">
        <v>197</v>
      </c>
      <c r="E52" t="s">
        <v>123</v>
      </c>
      <c r="F52" t="s">
        <v>124</v>
      </c>
      <c r="J52" t="s">
        <v>198</v>
      </c>
      <c r="K52" t="s">
        <v>199</v>
      </c>
      <c r="L52" t="s">
        <v>202</v>
      </c>
      <c r="M52" t="s">
        <v>189</v>
      </c>
      <c r="P52">
        <v>15</v>
      </c>
      <c r="R52" s="18">
        <v>10</v>
      </c>
      <c r="T52">
        <v>0.2</v>
      </c>
      <c r="U52" s="1"/>
      <c r="V52" s="1"/>
      <c r="W52" s="1"/>
      <c r="Y52">
        <v>0.5</v>
      </c>
      <c r="Z52" s="18">
        <v>2.5499999999999998</v>
      </c>
      <c r="AC52" s="18">
        <v>0.27</v>
      </c>
      <c r="AD52" s="20"/>
      <c r="AE52" s="20"/>
      <c r="AF52" s="18">
        <v>0.08</v>
      </c>
      <c r="AG52" s="20"/>
      <c r="AI52" s="21">
        <v>0.2</v>
      </c>
      <c r="AJ52" s="18">
        <v>1.57</v>
      </c>
      <c r="AM52" s="18">
        <v>0.17</v>
      </c>
      <c r="AP52" s="21">
        <v>0.1</v>
      </c>
      <c r="AS52" s="21">
        <v>0.4</v>
      </c>
      <c r="AT52" s="18">
        <v>2.13</v>
      </c>
      <c r="AW52" s="18">
        <v>0.26</v>
      </c>
      <c r="AZ52" s="25">
        <v>0.3</v>
      </c>
      <c r="BC52" s="25">
        <v>0.5</v>
      </c>
      <c r="BD52" s="18">
        <v>4.17</v>
      </c>
      <c r="BG52" s="18">
        <v>0.3</v>
      </c>
    </row>
    <row r="53" spans="1:59">
      <c r="D53" t="s">
        <v>197</v>
      </c>
      <c r="E53" t="s">
        <v>138</v>
      </c>
      <c r="F53" t="s">
        <v>124</v>
      </c>
      <c r="J53" t="s">
        <v>198</v>
      </c>
      <c r="K53" t="s">
        <v>199</v>
      </c>
      <c r="L53" t="s">
        <v>203</v>
      </c>
      <c r="M53" t="s">
        <v>138</v>
      </c>
      <c r="P53">
        <v>15</v>
      </c>
      <c r="R53" s="18">
        <v>10</v>
      </c>
      <c r="T53">
        <v>0.2</v>
      </c>
      <c r="U53" s="1"/>
      <c r="V53" s="1"/>
      <c r="W53" s="1"/>
      <c r="X53" s="20"/>
      <c r="Y53">
        <v>0.5</v>
      </c>
      <c r="Z53" s="20"/>
      <c r="AA53" s="20" t="s">
        <v>130</v>
      </c>
      <c r="AB53" s="20"/>
      <c r="AC53" s="20"/>
      <c r="AD53" s="20"/>
      <c r="AE53" s="20"/>
      <c r="AF53" s="18">
        <v>0.08</v>
      </c>
      <c r="AG53" s="20"/>
      <c r="AI53" s="21">
        <v>0.2</v>
      </c>
      <c r="AK53" s="18" t="s">
        <v>130</v>
      </c>
      <c r="AM53" s="20"/>
      <c r="AP53" s="21">
        <v>0.1</v>
      </c>
      <c r="AS53" s="21">
        <v>0.4</v>
      </c>
      <c r="AU53" s="18" t="s">
        <v>130</v>
      </c>
      <c r="AZ53" s="25">
        <v>0.3</v>
      </c>
      <c r="BC53" s="25">
        <v>0.5</v>
      </c>
      <c r="BE53" s="18" t="s">
        <v>130</v>
      </c>
    </row>
    <row r="54" spans="1:59">
      <c r="D54" t="s">
        <v>197</v>
      </c>
      <c r="E54" t="s">
        <v>123</v>
      </c>
      <c r="F54" t="s">
        <v>124</v>
      </c>
      <c r="J54" t="s">
        <v>198</v>
      </c>
      <c r="K54" t="s">
        <v>199</v>
      </c>
      <c r="L54" t="s">
        <v>203</v>
      </c>
      <c r="M54" t="s">
        <v>189</v>
      </c>
      <c r="P54">
        <v>15</v>
      </c>
      <c r="R54" s="18">
        <v>10</v>
      </c>
      <c r="T54">
        <v>0.2</v>
      </c>
      <c r="U54" s="1"/>
      <c r="V54" s="1"/>
      <c r="W54" s="1"/>
      <c r="Y54">
        <v>0.5</v>
      </c>
      <c r="Z54" s="18">
        <v>3.54</v>
      </c>
      <c r="AC54" s="18">
        <v>0.19</v>
      </c>
      <c r="AD54" s="20"/>
      <c r="AE54" s="20"/>
      <c r="AF54" s="18">
        <v>0.08</v>
      </c>
      <c r="AG54" s="20"/>
      <c r="AI54" s="21">
        <v>0.2</v>
      </c>
      <c r="AJ54" s="18">
        <v>1.86</v>
      </c>
      <c r="AM54" s="18">
        <v>0.12</v>
      </c>
      <c r="AP54" s="21">
        <v>0.1</v>
      </c>
      <c r="AS54" s="21">
        <v>0.4</v>
      </c>
      <c r="AT54" s="18">
        <v>2.48</v>
      </c>
      <c r="AW54" s="18">
        <v>0.17</v>
      </c>
      <c r="AZ54" s="25">
        <v>0.3</v>
      </c>
      <c r="BC54" s="25">
        <v>0.5</v>
      </c>
      <c r="BD54" s="18">
        <v>4.42</v>
      </c>
      <c r="BG54" s="18">
        <v>0.24</v>
      </c>
    </row>
    <row r="55" spans="1:59">
      <c r="A55" t="s">
        <v>204</v>
      </c>
      <c r="B55" s="59" t="s">
        <v>205</v>
      </c>
      <c r="D55" t="s">
        <v>206</v>
      </c>
      <c r="E55" t="s">
        <v>123</v>
      </c>
      <c r="F55" t="s">
        <v>124</v>
      </c>
      <c r="H55" t="s">
        <v>167</v>
      </c>
      <c r="I55" t="s">
        <v>124</v>
      </c>
      <c r="J55" t="s">
        <v>207</v>
      </c>
      <c r="K55" t="s">
        <v>126</v>
      </c>
      <c r="L55" t="s">
        <v>126</v>
      </c>
      <c r="M55" t="s">
        <v>131</v>
      </c>
      <c r="N55">
        <v>5</v>
      </c>
      <c r="O55" t="s">
        <v>208</v>
      </c>
      <c r="P55">
        <v>10.5</v>
      </c>
      <c r="R55" s="18">
        <v>16</v>
      </c>
      <c r="S55" t="s">
        <v>129</v>
      </c>
      <c r="T55">
        <v>2.1000000000000001E-2</v>
      </c>
      <c r="U55" t="s">
        <v>129</v>
      </c>
      <c r="V55" s="1" t="s">
        <v>129</v>
      </c>
      <c r="W55" s="1"/>
      <c r="X55" s="20"/>
      <c r="Y55">
        <v>0.15</v>
      </c>
      <c r="Z55" s="20">
        <v>0.17100000000000001</v>
      </c>
      <c r="AA55" s="20"/>
      <c r="AB55" s="20"/>
      <c r="AC55" s="20">
        <v>1.4999999999999999E-2</v>
      </c>
      <c r="AD55" s="20"/>
      <c r="AE55" s="20"/>
      <c r="AF55" s="18">
        <v>4.1000000000000002E-2</v>
      </c>
      <c r="AG55" s="20"/>
      <c r="AI55" s="18">
        <v>0.153</v>
      </c>
      <c r="AJ55" s="18">
        <v>0.152</v>
      </c>
      <c r="AM55" s="18">
        <v>1.9E-2</v>
      </c>
      <c r="AP55" s="18">
        <v>3.7999999999999999E-2</v>
      </c>
      <c r="AS55" s="18">
        <v>8.8999999999999996E-2</v>
      </c>
      <c r="AT55" s="18">
        <v>0.28199999999999997</v>
      </c>
      <c r="AW55" s="18">
        <v>0.09</v>
      </c>
      <c r="AZ55">
        <v>9.4E-2</v>
      </c>
      <c r="BC55">
        <v>0.20300000000000001</v>
      </c>
      <c r="BD55" s="18">
        <v>0.27100000000000002</v>
      </c>
      <c r="BG55" s="18">
        <v>9.2999999999999999E-2</v>
      </c>
    </row>
    <row r="56" spans="1:59">
      <c r="D56" t="s">
        <v>206</v>
      </c>
      <c r="E56" t="s">
        <v>123</v>
      </c>
      <c r="F56" t="s">
        <v>124</v>
      </c>
      <c r="H56" t="s">
        <v>167</v>
      </c>
      <c r="I56" t="s">
        <v>124</v>
      </c>
      <c r="J56" t="s">
        <v>207</v>
      </c>
      <c r="K56" t="s">
        <v>126</v>
      </c>
      <c r="L56" t="s">
        <v>126</v>
      </c>
      <c r="M56" t="s">
        <v>132</v>
      </c>
      <c r="N56">
        <v>5</v>
      </c>
      <c r="O56" t="s">
        <v>208</v>
      </c>
      <c r="P56">
        <v>15</v>
      </c>
      <c r="R56" s="18">
        <v>16</v>
      </c>
      <c r="T56">
        <v>2.1000000000000001E-2</v>
      </c>
      <c r="U56" s="1"/>
      <c r="V56" s="1"/>
      <c r="W56" s="1"/>
      <c r="X56" s="20"/>
      <c r="Y56">
        <v>0.15</v>
      </c>
      <c r="Z56" s="20">
        <v>0.33900000000000002</v>
      </c>
      <c r="AA56" s="20"/>
      <c r="AB56" s="20"/>
      <c r="AC56" s="20">
        <v>4.7E-2</v>
      </c>
      <c r="AD56" s="20"/>
      <c r="AE56" s="20"/>
      <c r="AF56" s="18">
        <v>4.1000000000000002E-2</v>
      </c>
      <c r="AG56" s="20"/>
      <c r="AI56" s="18">
        <v>0.153</v>
      </c>
      <c r="AJ56" s="18">
        <v>0.183</v>
      </c>
      <c r="AM56" s="18">
        <v>2.3E-2</v>
      </c>
      <c r="AP56" s="18">
        <v>3.7999999999999999E-2</v>
      </c>
      <c r="AS56" s="18">
        <v>8.8999999999999996E-2</v>
      </c>
      <c r="AT56" s="18">
        <v>0.39400000000000002</v>
      </c>
      <c r="AW56" s="18">
        <v>0.10100000000000001</v>
      </c>
      <c r="AZ56">
        <v>9.4E-2</v>
      </c>
      <c r="BC56">
        <v>0.20300000000000001</v>
      </c>
      <c r="BD56" s="18">
        <v>0.28799999999999998</v>
      </c>
      <c r="BG56" s="18">
        <v>9.8000000000000004E-2</v>
      </c>
    </row>
    <row r="57" spans="1:59">
      <c r="D57" t="s">
        <v>206</v>
      </c>
      <c r="E57" t="s">
        <v>123</v>
      </c>
      <c r="F57" t="s">
        <v>124</v>
      </c>
      <c r="H57" t="s">
        <v>167</v>
      </c>
      <c r="I57" t="s">
        <v>124</v>
      </c>
      <c r="J57" t="s">
        <v>207</v>
      </c>
      <c r="K57" t="s">
        <v>182</v>
      </c>
      <c r="L57" t="s">
        <v>183</v>
      </c>
      <c r="M57" t="s">
        <v>131</v>
      </c>
      <c r="N57">
        <v>5</v>
      </c>
      <c r="O57" t="s">
        <v>208</v>
      </c>
      <c r="P57">
        <v>8</v>
      </c>
      <c r="R57" s="18">
        <v>16</v>
      </c>
      <c r="T57">
        <v>2.1000000000000001E-2</v>
      </c>
      <c r="U57" s="1"/>
      <c r="V57" s="1"/>
      <c r="W57" s="1"/>
      <c r="X57" s="20"/>
      <c r="Y57">
        <v>0.15</v>
      </c>
      <c r="Z57" s="20">
        <v>0.16500000000000001</v>
      </c>
      <c r="AA57" s="20"/>
      <c r="AB57" s="20"/>
      <c r="AC57" s="20">
        <v>5.0999999999999997E-2</v>
      </c>
      <c r="AD57" s="20"/>
      <c r="AE57" s="20"/>
      <c r="AF57" s="18">
        <v>4.1000000000000002E-2</v>
      </c>
      <c r="AG57" s="20"/>
      <c r="AI57" s="18">
        <v>0.153</v>
      </c>
      <c r="AJ57" s="18">
        <v>0.125</v>
      </c>
      <c r="AM57" s="18">
        <v>1.2999999999999999E-2</v>
      </c>
      <c r="AP57" s="18">
        <v>3.7999999999999999E-2</v>
      </c>
      <c r="AS57" s="18">
        <v>8.8999999999999996E-2</v>
      </c>
      <c r="AT57" s="18">
        <v>0.186</v>
      </c>
      <c r="AW57" s="26">
        <v>3.3000000000000002E-2</v>
      </c>
      <c r="AZ57">
        <v>9.4E-2</v>
      </c>
      <c r="BC57">
        <v>0.20300000000000001</v>
      </c>
      <c r="BD57" s="18">
        <v>0.96699999999999997</v>
      </c>
      <c r="BG57" s="18">
        <v>0.104</v>
      </c>
    </row>
    <row r="58" spans="1:59">
      <c r="D58" t="s">
        <v>206</v>
      </c>
      <c r="E58" t="s">
        <v>123</v>
      </c>
      <c r="F58" t="s">
        <v>124</v>
      </c>
      <c r="H58" t="s">
        <v>167</v>
      </c>
      <c r="I58" t="s">
        <v>124</v>
      </c>
      <c r="J58" t="s">
        <v>207</v>
      </c>
      <c r="K58" t="s">
        <v>182</v>
      </c>
      <c r="L58" t="s">
        <v>183</v>
      </c>
      <c r="M58" t="s">
        <v>132</v>
      </c>
      <c r="N58">
        <v>5</v>
      </c>
      <c r="O58" t="s">
        <v>208</v>
      </c>
      <c r="P58">
        <v>11.5</v>
      </c>
      <c r="R58" s="18">
        <v>16</v>
      </c>
      <c r="T58">
        <v>2.1000000000000001E-2</v>
      </c>
      <c r="U58" s="1"/>
      <c r="V58" s="1"/>
      <c r="W58" s="1"/>
      <c r="X58" s="20"/>
      <c r="Y58">
        <v>0.15</v>
      </c>
      <c r="Z58" s="20">
        <v>0.159</v>
      </c>
      <c r="AA58" s="20"/>
      <c r="AB58" s="20"/>
      <c r="AC58" s="20">
        <v>4.7E-2</v>
      </c>
      <c r="AD58" s="20"/>
      <c r="AE58" s="20"/>
      <c r="AF58" s="18">
        <v>4.1000000000000002E-2</v>
      </c>
      <c r="AG58" s="20"/>
      <c r="AI58" s="18">
        <v>0.153</v>
      </c>
      <c r="AJ58" s="18">
        <v>0.13700000000000001</v>
      </c>
      <c r="AM58" s="18">
        <v>9.7000000000000003E-2</v>
      </c>
      <c r="AP58" s="18">
        <v>3.7999999999999999E-2</v>
      </c>
      <c r="AS58" s="18">
        <v>8.8999999999999996E-2</v>
      </c>
      <c r="AT58" s="18">
        <v>0.19900000000000001</v>
      </c>
      <c r="AW58" s="26">
        <v>1.9E-2</v>
      </c>
      <c r="AZ58">
        <v>9.4E-2</v>
      </c>
      <c r="BC58">
        <v>0.20300000000000001</v>
      </c>
      <c r="BD58" s="18">
        <v>1.341</v>
      </c>
      <c r="BG58" s="18">
        <v>0.218</v>
      </c>
    </row>
    <row r="59" spans="1:59">
      <c r="A59" t="s">
        <v>209</v>
      </c>
      <c r="B59" s="60" t="s">
        <v>210</v>
      </c>
      <c r="C59" t="s">
        <v>185</v>
      </c>
      <c r="D59" t="s">
        <v>211</v>
      </c>
      <c r="E59" t="s">
        <v>212</v>
      </c>
      <c r="F59" t="s">
        <v>124</v>
      </c>
      <c r="G59" t="s">
        <v>213</v>
      </c>
      <c r="K59" t="s">
        <v>214</v>
      </c>
      <c r="L59" t="s">
        <v>215</v>
      </c>
      <c r="M59" t="s">
        <v>189</v>
      </c>
      <c r="R59" s="18">
        <v>16</v>
      </c>
      <c r="S59" t="s">
        <v>154</v>
      </c>
      <c r="T59">
        <v>0.03</v>
      </c>
      <c r="V59" t="s">
        <v>154</v>
      </c>
      <c r="W59" s="1"/>
      <c r="X59" s="20"/>
      <c r="Y59" s="1"/>
      <c r="Z59" s="20"/>
      <c r="AA59" s="20"/>
      <c r="AB59" s="20" t="s">
        <v>184</v>
      </c>
      <c r="AC59" s="20"/>
      <c r="AD59" s="20"/>
      <c r="AE59" s="20"/>
      <c r="AF59" s="18">
        <v>0.03</v>
      </c>
      <c r="AG59" s="20"/>
      <c r="AI59" s="20"/>
      <c r="AL59" s="18" t="s">
        <v>184</v>
      </c>
      <c r="AM59" s="20"/>
      <c r="AP59" s="18">
        <v>0.03</v>
      </c>
      <c r="AS59" s="20"/>
      <c r="AV59" s="18" t="s">
        <v>184</v>
      </c>
      <c r="AZ59">
        <v>0.03</v>
      </c>
      <c r="BD59" s="18">
        <v>0.28999999999999998</v>
      </c>
      <c r="BG59" s="19"/>
    </row>
    <row r="60" spans="1:59">
      <c r="C60" t="s">
        <v>185</v>
      </c>
      <c r="D60" t="s">
        <v>211</v>
      </c>
      <c r="E60" t="s">
        <v>216</v>
      </c>
      <c r="F60" t="s">
        <v>124</v>
      </c>
      <c r="G60" t="s">
        <v>213</v>
      </c>
      <c r="K60" t="s">
        <v>217</v>
      </c>
      <c r="L60" t="s">
        <v>218</v>
      </c>
      <c r="M60" t="s">
        <v>189</v>
      </c>
      <c r="R60" s="18">
        <v>11</v>
      </c>
      <c r="T60">
        <v>0.03</v>
      </c>
      <c r="U60" s="1"/>
      <c r="V60" s="1"/>
      <c r="W60" s="1"/>
      <c r="X60" s="20"/>
      <c r="Y60" s="1"/>
      <c r="Z60" s="20"/>
      <c r="AA60" s="20"/>
      <c r="AB60" s="20" t="s">
        <v>184</v>
      </c>
      <c r="AC60" s="20"/>
      <c r="AD60" s="20"/>
      <c r="AE60" s="20"/>
      <c r="AF60" s="18">
        <v>0.03</v>
      </c>
      <c r="AG60" s="20"/>
      <c r="AI60" s="20"/>
      <c r="AL60" s="18" t="s">
        <v>184</v>
      </c>
      <c r="AM60" s="20"/>
      <c r="AP60" s="18">
        <v>0.03</v>
      </c>
      <c r="AS60" s="20"/>
      <c r="AV60" s="18" t="s">
        <v>184</v>
      </c>
      <c r="AZ60">
        <v>0.03</v>
      </c>
      <c r="BD60" s="18">
        <v>0.21</v>
      </c>
      <c r="BG60" s="19"/>
    </row>
    <row r="61" spans="1:59">
      <c r="A61" t="s">
        <v>219</v>
      </c>
      <c r="B61" s="55" t="s">
        <v>220</v>
      </c>
      <c r="D61" t="s">
        <v>221</v>
      </c>
      <c r="E61" t="s">
        <v>222</v>
      </c>
      <c r="F61" t="s">
        <v>124</v>
      </c>
      <c r="H61" t="s">
        <v>167</v>
      </c>
      <c r="I61" t="s">
        <v>124</v>
      </c>
      <c r="J61" t="s">
        <v>223</v>
      </c>
      <c r="K61" t="s">
        <v>126</v>
      </c>
      <c r="L61" t="s">
        <v>224</v>
      </c>
      <c r="M61" t="s">
        <v>131</v>
      </c>
      <c r="O61">
        <v>150</v>
      </c>
      <c r="P61">
        <v>7</v>
      </c>
      <c r="R61" s="18">
        <v>9</v>
      </c>
      <c r="S61" s="1" t="s">
        <v>129</v>
      </c>
      <c r="T61">
        <v>0.03</v>
      </c>
      <c r="U61" s="1"/>
      <c r="V61" s="1" t="s">
        <v>129</v>
      </c>
      <c r="W61" s="1"/>
      <c r="Y61" s="1">
        <v>0.1</v>
      </c>
      <c r="Z61" s="18">
        <v>0.6</v>
      </c>
      <c r="AC61" s="20">
        <v>0.03</v>
      </c>
      <c r="AE61" s="20"/>
      <c r="AF61" s="20">
        <v>0.1</v>
      </c>
      <c r="AG61" s="20"/>
      <c r="AI61" s="20">
        <v>0.3</v>
      </c>
      <c r="AJ61" s="18">
        <v>1.2</v>
      </c>
      <c r="AM61" s="20">
        <v>0.2</v>
      </c>
      <c r="AO61" s="20"/>
      <c r="AP61" s="20">
        <v>0.03</v>
      </c>
      <c r="AS61" s="20">
        <v>0.1</v>
      </c>
      <c r="AT61" s="18">
        <v>0.4</v>
      </c>
      <c r="AW61" s="18">
        <v>0.1</v>
      </c>
      <c r="AZ61">
        <v>0.01</v>
      </c>
      <c r="BC61">
        <v>0.03</v>
      </c>
      <c r="BD61" s="18">
        <v>1</v>
      </c>
      <c r="BG61" s="18">
        <v>0.1</v>
      </c>
    </row>
    <row r="62" spans="1:59">
      <c r="B62" s="55"/>
      <c r="D62" t="s">
        <v>221</v>
      </c>
      <c r="E62" t="s">
        <v>222</v>
      </c>
      <c r="F62" t="s">
        <v>124</v>
      </c>
      <c r="H62" t="s">
        <v>167</v>
      </c>
      <c r="I62" t="s">
        <v>124</v>
      </c>
      <c r="J62" t="s">
        <v>223</v>
      </c>
      <c r="K62" t="s">
        <v>126</v>
      </c>
      <c r="L62" t="s">
        <v>224</v>
      </c>
      <c r="M62" t="s">
        <v>131</v>
      </c>
      <c r="O62">
        <v>200</v>
      </c>
      <c r="P62">
        <v>7</v>
      </c>
      <c r="R62" s="18">
        <v>9</v>
      </c>
      <c r="S62" s="1" t="s">
        <v>129</v>
      </c>
      <c r="T62">
        <v>0.03</v>
      </c>
      <c r="U62" s="1"/>
      <c r="V62" s="1" t="s">
        <v>129</v>
      </c>
      <c r="W62" s="1"/>
      <c r="X62" s="20"/>
      <c r="Y62" s="1">
        <v>0.1</v>
      </c>
      <c r="Z62" s="20">
        <v>1.7</v>
      </c>
      <c r="AA62" s="20"/>
      <c r="AB62" s="20"/>
      <c r="AC62" s="20">
        <v>0.1</v>
      </c>
      <c r="AD62" s="20"/>
      <c r="AE62" s="20"/>
      <c r="AF62" s="20">
        <v>0.1</v>
      </c>
      <c r="AG62" s="20"/>
      <c r="AI62" s="20">
        <v>0.3</v>
      </c>
      <c r="AJ62" s="18">
        <v>1.9</v>
      </c>
      <c r="AM62" s="20">
        <v>0.4</v>
      </c>
      <c r="AO62" s="20"/>
      <c r="AP62" s="20">
        <v>0.03</v>
      </c>
      <c r="AS62" s="20">
        <v>0.1</v>
      </c>
      <c r="AT62" s="18">
        <v>0.6</v>
      </c>
      <c r="AW62" s="18">
        <v>0.01</v>
      </c>
      <c r="AZ62">
        <v>0.01</v>
      </c>
      <c r="BC62">
        <v>0.03</v>
      </c>
      <c r="BD62" s="18">
        <v>3</v>
      </c>
      <c r="BG62" s="18">
        <v>0.8</v>
      </c>
    </row>
    <row r="63" spans="1:59">
      <c r="D63" t="s">
        <v>221</v>
      </c>
      <c r="E63" t="s">
        <v>222</v>
      </c>
      <c r="F63" t="s">
        <v>124</v>
      </c>
      <c r="H63" t="s">
        <v>167</v>
      </c>
      <c r="I63" t="s">
        <v>124</v>
      </c>
      <c r="J63" t="s">
        <v>223</v>
      </c>
      <c r="K63" t="s">
        <v>126</v>
      </c>
      <c r="L63" t="s">
        <v>224</v>
      </c>
      <c r="M63" t="s">
        <v>131</v>
      </c>
      <c r="O63">
        <v>250</v>
      </c>
      <c r="P63">
        <v>7</v>
      </c>
      <c r="R63" s="18">
        <v>9</v>
      </c>
      <c r="S63" s="1" t="s">
        <v>129</v>
      </c>
      <c r="T63">
        <v>0.03</v>
      </c>
      <c r="U63" s="1"/>
      <c r="V63" s="1" t="s">
        <v>129</v>
      </c>
      <c r="W63" s="1"/>
      <c r="X63" s="20"/>
      <c r="Y63" s="1">
        <v>0.1</v>
      </c>
      <c r="Z63" s="20">
        <v>2.7</v>
      </c>
      <c r="AA63" s="20"/>
      <c r="AB63" s="20"/>
      <c r="AC63" s="20">
        <v>0.2</v>
      </c>
      <c r="AD63" s="20"/>
      <c r="AE63" s="20"/>
      <c r="AF63" s="20">
        <v>0.1</v>
      </c>
      <c r="AG63" s="20"/>
      <c r="AI63" s="20">
        <v>0.3</v>
      </c>
      <c r="AJ63" s="18">
        <v>5.8</v>
      </c>
      <c r="AM63" s="20">
        <v>0.3</v>
      </c>
      <c r="AO63" s="20"/>
      <c r="AP63" s="20">
        <v>0.03</v>
      </c>
      <c r="AS63" s="20">
        <v>0.1</v>
      </c>
      <c r="AT63" s="18">
        <v>0.8</v>
      </c>
      <c r="AW63" s="18">
        <v>0.1</v>
      </c>
      <c r="AZ63">
        <v>0.01</v>
      </c>
      <c r="BC63">
        <v>0.03</v>
      </c>
      <c r="BD63" s="18">
        <v>3.7</v>
      </c>
      <c r="BG63" s="18">
        <v>0.3</v>
      </c>
    </row>
    <row r="64" spans="1:59">
      <c r="D64" t="s">
        <v>221</v>
      </c>
      <c r="E64" t="s">
        <v>222</v>
      </c>
      <c r="F64" t="s">
        <v>124</v>
      </c>
      <c r="H64" t="s">
        <v>167</v>
      </c>
      <c r="I64" t="s">
        <v>124</v>
      </c>
      <c r="J64" t="s">
        <v>223</v>
      </c>
      <c r="K64" t="s">
        <v>126</v>
      </c>
      <c r="L64" t="s">
        <v>224</v>
      </c>
      <c r="M64" t="s">
        <v>131</v>
      </c>
      <c r="O64">
        <v>300</v>
      </c>
      <c r="P64">
        <v>7</v>
      </c>
      <c r="R64" s="18">
        <v>9</v>
      </c>
      <c r="S64" s="1" t="s">
        <v>129</v>
      </c>
      <c r="T64">
        <v>0.03</v>
      </c>
      <c r="U64" s="1"/>
      <c r="V64" s="1" t="s">
        <v>129</v>
      </c>
      <c r="W64" s="1"/>
      <c r="X64" s="20"/>
      <c r="Y64" s="1">
        <v>0.1</v>
      </c>
      <c r="Z64" s="20">
        <v>3.3</v>
      </c>
      <c r="AA64" s="20"/>
      <c r="AB64" s="20"/>
      <c r="AC64" s="20">
        <v>0.2</v>
      </c>
      <c r="AD64" s="20"/>
      <c r="AE64" s="20"/>
      <c r="AF64" s="20">
        <v>0.1</v>
      </c>
      <c r="AG64" s="20"/>
      <c r="AI64" s="20">
        <v>0.3</v>
      </c>
      <c r="AJ64" s="18">
        <v>11.5</v>
      </c>
      <c r="AM64" s="20">
        <v>0.4</v>
      </c>
      <c r="AO64" s="20"/>
      <c r="AP64" s="20">
        <v>0.03</v>
      </c>
      <c r="AS64" s="20">
        <v>0.1</v>
      </c>
      <c r="AT64" s="18">
        <v>2.1</v>
      </c>
      <c r="AW64" s="18">
        <v>0.1</v>
      </c>
      <c r="AZ64">
        <v>0.01</v>
      </c>
      <c r="BC64">
        <v>0.03</v>
      </c>
      <c r="BD64" s="18">
        <v>5.5</v>
      </c>
      <c r="BG64" s="18">
        <v>0.6</v>
      </c>
    </row>
    <row r="65" spans="1:61">
      <c r="D65" t="s">
        <v>221</v>
      </c>
      <c r="E65" t="s">
        <v>222</v>
      </c>
      <c r="F65" t="s">
        <v>124</v>
      </c>
      <c r="H65" t="s">
        <v>167</v>
      </c>
      <c r="I65" t="s">
        <v>124</v>
      </c>
      <c r="J65" t="s">
        <v>223</v>
      </c>
      <c r="K65" t="s">
        <v>126</v>
      </c>
      <c r="L65" t="s">
        <v>224</v>
      </c>
      <c r="M65" t="s">
        <v>131</v>
      </c>
      <c r="O65">
        <v>350</v>
      </c>
      <c r="P65">
        <v>7</v>
      </c>
      <c r="R65" s="18">
        <v>9</v>
      </c>
      <c r="S65" s="1" t="s">
        <v>129</v>
      </c>
      <c r="T65">
        <v>0.03</v>
      </c>
      <c r="U65" s="1"/>
      <c r="V65" s="1" t="s">
        <v>129</v>
      </c>
      <c r="W65" s="1"/>
      <c r="X65" s="20"/>
      <c r="Y65" s="1">
        <v>0.1</v>
      </c>
      <c r="Z65" s="20">
        <v>4.5999999999999996</v>
      </c>
      <c r="AA65" s="20"/>
      <c r="AB65" s="20"/>
      <c r="AC65" s="20">
        <v>0.2</v>
      </c>
      <c r="AD65" s="20"/>
      <c r="AE65" s="20"/>
      <c r="AF65" s="20">
        <v>0.1</v>
      </c>
      <c r="AG65" s="20"/>
      <c r="AI65" s="20">
        <v>0.3</v>
      </c>
      <c r="AJ65" s="18">
        <v>16.899999999999999</v>
      </c>
      <c r="AM65" s="20">
        <v>0.8</v>
      </c>
      <c r="AO65" s="20"/>
      <c r="AP65" s="20">
        <v>0.03</v>
      </c>
      <c r="AS65" s="20">
        <v>0.1</v>
      </c>
      <c r="AT65" s="18">
        <v>3.6</v>
      </c>
      <c r="AW65" s="18">
        <v>0.03</v>
      </c>
      <c r="AZ65">
        <v>0.01</v>
      </c>
      <c r="BC65">
        <v>0.03</v>
      </c>
      <c r="BD65" s="18">
        <v>18.600000000000001</v>
      </c>
      <c r="BG65" s="18">
        <v>1.2</v>
      </c>
    </row>
    <row r="66" spans="1:61">
      <c r="D66" t="s">
        <v>221</v>
      </c>
      <c r="E66" t="s">
        <v>138</v>
      </c>
      <c r="F66" t="s">
        <v>124</v>
      </c>
      <c r="H66" t="s">
        <v>124</v>
      </c>
      <c r="I66" t="s">
        <v>124</v>
      </c>
      <c r="J66" t="s">
        <v>225</v>
      </c>
      <c r="K66" t="s">
        <v>126</v>
      </c>
      <c r="L66" t="s">
        <v>224</v>
      </c>
      <c r="M66" t="s">
        <v>138</v>
      </c>
      <c r="Q66" t="s">
        <v>226</v>
      </c>
      <c r="R66" s="18">
        <v>3</v>
      </c>
      <c r="S66" s="1"/>
      <c r="T66">
        <v>0.03</v>
      </c>
      <c r="U66" s="1"/>
      <c r="V66" s="1"/>
      <c r="W66" s="1"/>
      <c r="X66" s="20"/>
      <c r="Y66" s="1">
        <v>0.1</v>
      </c>
      <c r="Z66" s="20"/>
      <c r="AA66" s="20" t="s">
        <v>130</v>
      </c>
      <c r="AB66" s="20"/>
      <c r="AC66" s="20"/>
      <c r="AD66" s="20"/>
      <c r="AE66" s="20"/>
      <c r="AF66" s="20">
        <v>0.1</v>
      </c>
      <c r="AG66" s="20"/>
      <c r="AI66" s="20">
        <v>0.3</v>
      </c>
      <c r="AK66" s="18" t="s">
        <v>130</v>
      </c>
      <c r="AM66" s="20"/>
      <c r="AN66" s="20"/>
      <c r="AP66" s="20">
        <v>0.03</v>
      </c>
      <c r="AS66" s="20">
        <v>0.1</v>
      </c>
      <c r="AU66" s="18" t="s">
        <v>130</v>
      </c>
      <c r="AX66" s="1"/>
      <c r="AZ66">
        <v>0.01</v>
      </c>
      <c r="BC66">
        <v>0.03</v>
      </c>
      <c r="BE66" s="18" t="s">
        <v>130</v>
      </c>
    </row>
    <row r="67" spans="1:61">
      <c r="D67" t="s">
        <v>221</v>
      </c>
      <c r="E67" t="s">
        <v>138</v>
      </c>
      <c r="F67" t="s">
        <v>124</v>
      </c>
      <c r="H67" t="s">
        <v>167</v>
      </c>
      <c r="I67" t="s">
        <v>124</v>
      </c>
      <c r="J67" t="s">
        <v>227</v>
      </c>
      <c r="K67" t="s">
        <v>126</v>
      </c>
      <c r="L67" t="s">
        <v>224</v>
      </c>
      <c r="M67" t="s">
        <v>138</v>
      </c>
      <c r="Q67" t="s">
        <v>228</v>
      </c>
      <c r="R67" s="18">
        <v>3</v>
      </c>
      <c r="S67" s="1"/>
      <c r="T67">
        <v>0.03</v>
      </c>
      <c r="U67" s="1"/>
      <c r="V67" s="1"/>
      <c r="W67" s="1"/>
      <c r="X67" s="20"/>
      <c r="Y67" s="1">
        <v>0.1</v>
      </c>
      <c r="Z67" s="20"/>
      <c r="AA67" s="20" t="s">
        <v>130</v>
      </c>
      <c r="AB67" s="20"/>
      <c r="AC67" s="20"/>
      <c r="AD67" s="20"/>
      <c r="AE67" s="20"/>
      <c r="AF67" s="20">
        <v>0.1</v>
      </c>
      <c r="AG67" s="20"/>
      <c r="AI67" s="20">
        <v>0.3</v>
      </c>
      <c r="AK67" s="18" t="s">
        <v>130</v>
      </c>
      <c r="AM67" s="20"/>
      <c r="AN67" s="20"/>
      <c r="AP67" s="20">
        <v>0.03</v>
      </c>
      <c r="AS67" s="20">
        <v>0.1</v>
      </c>
      <c r="AU67" s="18" t="s">
        <v>130</v>
      </c>
      <c r="AX67" s="1"/>
      <c r="AZ67">
        <v>0.01</v>
      </c>
      <c r="BC67">
        <v>0.03</v>
      </c>
      <c r="BE67" s="18" t="s">
        <v>130</v>
      </c>
    </row>
    <row r="68" spans="1:61">
      <c r="D68" t="s">
        <v>221</v>
      </c>
      <c r="E68" t="s">
        <v>222</v>
      </c>
      <c r="F68" t="s">
        <v>124</v>
      </c>
      <c r="H68" t="s">
        <v>124</v>
      </c>
      <c r="I68" t="s">
        <v>124</v>
      </c>
      <c r="J68" t="s">
        <v>229</v>
      </c>
      <c r="K68" t="s">
        <v>126</v>
      </c>
      <c r="L68" t="s">
        <v>224</v>
      </c>
      <c r="M68" t="s">
        <v>131</v>
      </c>
      <c r="O68">
        <v>150</v>
      </c>
      <c r="P68">
        <v>7</v>
      </c>
      <c r="R68" s="18">
        <v>9</v>
      </c>
      <c r="S68" s="1" t="s">
        <v>129</v>
      </c>
      <c r="T68">
        <v>0.03</v>
      </c>
      <c r="U68" s="1"/>
      <c r="V68" s="1" t="s">
        <v>129</v>
      </c>
      <c r="W68" s="1"/>
      <c r="Y68" s="1">
        <v>0.1</v>
      </c>
      <c r="Z68" s="18">
        <v>1</v>
      </c>
      <c r="AC68" s="20">
        <v>0.2</v>
      </c>
      <c r="AD68" s="20"/>
      <c r="AE68" s="20"/>
      <c r="AF68" s="20">
        <v>0.1</v>
      </c>
      <c r="AG68" s="20"/>
      <c r="AI68" s="20">
        <v>0.3</v>
      </c>
      <c r="AJ68" s="18">
        <v>6.5</v>
      </c>
      <c r="AM68" s="20">
        <v>0.2</v>
      </c>
      <c r="AN68" s="20"/>
      <c r="AP68" s="20">
        <v>0.03</v>
      </c>
      <c r="AS68" s="20">
        <v>0.1</v>
      </c>
      <c r="AT68" s="18">
        <v>0.9</v>
      </c>
      <c r="AW68" s="18">
        <v>0.1</v>
      </c>
      <c r="AX68" s="1"/>
      <c r="AZ68">
        <v>0.01</v>
      </c>
      <c r="BC68">
        <v>0.03</v>
      </c>
      <c r="BD68" s="18">
        <v>3.4</v>
      </c>
      <c r="BG68" s="18">
        <v>0.2</v>
      </c>
    </row>
    <row r="69" spans="1:61">
      <c r="D69" t="s">
        <v>221</v>
      </c>
      <c r="E69" t="s">
        <v>222</v>
      </c>
      <c r="F69" t="s">
        <v>124</v>
      </c>
      <c r="H69" t="s">
        <v>124</v>
      </c>
      <c r="I69" t="s">
        <v>124</v>
      </c>
      <c r="J69" t="s">
        <v>229</v>
      </c>
      <c r="K69" t="s">
        <v>126</v>
      </c>
      <c r="L69" t="s">
        <v>224</v>
      </c>
      <c r="M69" t="s">
        <v>131</v>
      </c>
      <c r="O69">
        <v>200</v>
      </c>
      <c r="P69">
        <v>7</v>
      </c>
      <c r="R69" s="18">
        <v>9</v>
      </c>
      <c r="S69" s="1" t="s">
        <v>129</v>
      </c>
      <c r="T69">
        <v>0.03</v>
      </c>
      <c r="U69" s="1"/>
      <c r="V69" s="1" t="s">
        <v>129</v>
      </c>
      <c r="W69" s="1"/>
      <c r="X69" s="20"/>
      <c r="Y69" s="1">
        <v>0.1</v>
      </c>
      <c r="Z69" s="20">
        <v>3.1</v>
      </c>
      <c r="AA69" s="20"/>
      <c r="AB69" s="20"/>
      <c r="AC69" s="20">
        <v>0.4</v>
      </c>
      <c r="AD69" s="20"/>
      <c r="AE69" s="20"/>
      <c r="AF69" s="20">
        <v>0.1</v>
      </c>
      <c r="AG69" s="20"/>
      <c r="AI69" s="20">
        <v>0.3</v>
      </c>
      <c r="AJ69" s="18">
        <v>10</v>
      </c>
      <c r="AM69" s="20">
        <v>1</v>
      </c>
      <c r="AN69" s="20"/>
      <c r="AP69" s="20">
        <v>0.03</v>
      </c>
      <c r="AS69" s="20">
        <v>0.1</v>
      </c>
      <c r="AT69" s="18">
        <v>1.3</v>
      </c>
      <c r="AW69" s="18">
        <v>0.2</v>
      </c>
      <c r="AX69" s="1"/>
      <c r="AZ69">
        <v>0.01</v>
      </c>
      <c r="BC69">
        <v>0.03</v>
      </c>
      <c r="BD69" s="18">
        <v>4.8</v>
      </c>
      <c r="BG69" s="18">
        <v>0.1</v>
      </c>
    </row>
    <row r="70" spans="1:61">
      <c r="D70" t="s">
        <v>221</v>
      </c>
      <c r="E70" t="s">
        <v>222</v>
      </c>
      <c r="F70" t="s">
        <v>124</v>
      </c>
      <c r="H70" t="s">
        <v>124</v>
      </c>
      <c r="I70" t="s">
        <v>124</v>
      </c>
      <c r="J70" t="s">
        <v>229</v>
      </c>
      <c r="K70" t="s">
        <v>126</v>
      </c>
      <c r="L70" t="s">
        <v>224</v>
      </c>
      <c r="M70" t="s">
        <v>131</v>
      </c>
      <c r="O70">
        <v>250</v>
      </c>
      <c r="P70">
        <v>7</v>
      </c>
      <c r="R70" s="18">
        <v>9</v>
      </c>
      <c r="S70" s="1" t="s">
        <v>129</v>
      </c>
      <c r="T70">
        <v>0.03</v>
      </c>
      <c r="U70" s="1"/>
      <c r="V70" s="1" t="s">
        <v>129</v>
      </c>
      <c r="W70" s="1"/>
      <c r="X70" s="20"/>
      <c r="Y70" s="1">
        <v>0.1</v>
      </c>
      <c r="Z70" s="20">
        <v>3.6</v>
      </c>
      <c r="AA70" s="20"/>
      <c r="AB70" s="20"/>
      <c r="AC70" s="20">
        <v>0.7</v>
      </c>
      <c r="AD70" s="20"/>
      <c r="AE70" s="20"/>
      <c r="AF70" s="20">
        <v>0.1</v>
      </c>
      <c r="AG70" s="20"/>
      <c r="AI70" s="20">
        <v>0.3</v>
      </c>
      <c r="AJ70" s="18">
        <v>16.600000000000001</v>
      </c>
      <c r="AM70" s="20">
        <v>1.3</v>
      </c>
      <c r="AN70" s="20"/>
      <c r="AP70" s="20">
        <v>0.03</v>
      </c>
      <c r="AS70" s="20">
        <v>0.1</v>
      </c>
      <c r="AT70" s="18">
        <v>2.6</v>
      </c>
      <c r="AW70" s="18">
        <v>0.3</v>
      </c>
      <c r="AX70" s="1"/>
      <c r="AZ70">
        <v>0.01</v>
      </c>
      <c r="BC70">
        <v>0.03</v>
      </c>
      <c r="BD70" s="18">
        <v>6.5</v>
      </c>
      <c r="BG70" s="18">
        <v>0.3</v>
      </c>
    </row>
    <row r="71" spans="1:61">
      <c r="D71" t="s">
        <v>221</v>
      </c>
      <c r="E71" t="s">
        <v>222</v>
      </c>
      <c r="F71" t="s">
        <v>124</v>
      </c>
      <c r="H71" t="s">
        <v>124</v>
      </c>
      <c r="I71" t="s">
        <v>124</v>
      </c>
      <c r="J71" t="s">
        <v>229</v>
      </c>
      <c r="K71" t="s">
        <v>126</v>
      </c>
      <c r="L71" t="s">
        <v>224</v>
      </c>
      <c r="M71" t="s">
        <v>131</v>
      </c>
      <c r="O71">
        <v>300</v>
      </c>
      <c r="P71">
        <v>7</v>
      </c>
      <c r="R71" s="18">
        <v>9</v>
      </c>
      <c r="S71" s="1" t="s">
        <v>129</v>
      </c>
      <c r="T71">
        <v>0.03</v>
      </c>
      <c r="U71" s="1"/>
      <c r="V71" s="1" t="s">
        <v>129</v>
      </c>
      <c r="W71" s="1"/>
      <c r="X71" s="20"/>
      <c r="Y71" s="1">
        <v>0.1</v>
      </c>
      <c r="Z71" s="20">
        <v>4.5</v>
      </c>
      <c r="AA71" s="20"/>
      <c r="AB71" s="20"/>
      <c r="AC71" s="20">
        <v>0.2</v>
      </c>
      <c r="AD71" s="20"/>
      <c r="AE71" s="20"/>
      <c r="AF71" s="20">
        <v>0.1</v>
      </c>
      <c r="AG71" s="20"/>
      <c r="AI71" s="20">
        <v>0.3</v>
      </c>
      <c r="AJ71" s="18">
        <v>22.3</v>
      </c>
      <c r="AM71" s="20">
        <v>0.5</v>
      </c>
      <c r="AN71" s="20"/>
      <c r="AP71" s="20">
        <v>0.03</v>
      </c>
      <c r="AS71" s="20">
        <v>0.1</v>
      </c>
      <c r="AT71" s="18">
        <v>4.5999999999999996</v>
      </c>
      <c r="AW71" s="18">
        <v>0.6</v>
      </c>
      <c r="AX71" s="1"/>
      <c r="AZ71">
        <v>0.01</v>
      </c>
      <c r="BC71">
        <v>0.03</v>
      </c>
      <c r="BD71" s="18">
        <v>19.8</v>
      </c>
      <c r="BG71" s="18">
        <v>0.3</v>
      </c>
    </row>
    <row r="72" spans="1:61">
      <c r="D72" t="s">
        <v>221</v>
      </c>
      <c r="E72" t="s">
        <v>222</v>
      </c>
      <c r="F72" t="s">
        <v>124</v>
      </c>
      <c r="H72" t="s">
        <v>124</v>
      </c>
      <c r="I72" t="s">
        <v>124</v>
      </c>
      <c r="J72" t="s">
        <v>229</v>
      </c>
      <c r="K72" t="s">
        <v>126</v>
      </c>
      <c r="L72" t="s">
        <v>224</v>
      </c>
      <c r="M72" t="s">
        <v>131</v>
      </c>
      <c r="O72">
        <v>350</v>
      </c>
      <c r="P72">
        <v>7</v>
      </c>
      <c r="R72" s="18">
        <v>9</v>
      </c>
      <c r="S72" s="1" t="s">
        <v>129</v>
      </c>
      <c r="T72">
        <v>0.03</v>
      </c>
      <c r="U72" s="1"/>
      <c r="V72" s="1" t="s">
        <v>129</v>
      </c>
      <c r="W72" s="1"/>
      <c r="X72" s="20"/>
      <c r="Y72" s="1">
        <v>0.1</v>
      </c>
      <c r="Z72" s="20">
        <v>6</v>
      </c>
      <c r="AA72" s="20"/>
      <c r="AB72" s="20"/>
      <c r="AC72" s="20">
        <v>0.9</v>
      </c>
      <c r="AD72" s="20"/>
      <c r="AE72" s="20"/>
      <c r="AF72" s="20">
        <v>0.1</v>
      </c>
      <c r="AG72" s="20"/>
      <c r="AI72" s="20">
        <v>0.3</v>
      </c>
      <c r="AJ72" s="18">
        <v>34.700000000000003</v>
      </c>
      <c r="AM72" s="20">
        <v>1.3</v>
      </c>
      <c r="AN72" s="20"/>
      <c r="AP72" s="20">
        <v>0.03</v>
      </c>
      <c r="AS72" s="20">
        <v>0.1</v>
      </c>
      <c r="AT72" s="18">
        <v>6.2</v>
      </c>
      <c r="AW72" s="18">
        <v>0.2</v>
      </c>
      <c r="AX72" s="1"/>
      <c r="AZ72">
        <v>0.01</v>
      </c>
      <c r="BC72">
        <v>0.03</v>
      </c>
      <c r="BD72" s="18">
        <v>20.7</v>
      </c>
      <c r="BG72" s="18">
        <v>0.3</v>
      </c>
    </row>
    <row r="73" spans="1:61">
      <c r="A73" t="s">
        <v>230</v>
      </c>
      <c r="B73" s="60" t="s">
        <v>231</v>
      </c>
      <c r="C73" t="s">
        <v>121</v>
      </c>
      <c r="D73" t="s">
        <v>232</v>
      </c>
      <c r="E73" t="s">
        <v>123</v>
      </c>
      <c r="F73" t="s">
        <v>124</v>
      </c>
      <c r="H73" t="s">
        <v>124</v>
      </c>
      <c r="I73" t="s">
        <v>124</v>
      </c>
      <c r="J73" t="s">
        <v>233</v>
      </c>
      <c r="K73" t="s">
        <v>158</v>
      </c>
      <c r="L73" t="s">
        <v>234</v>
      </c>
      <c r="R73" s="18">
        <v>4</v>
      </c>
      <c r="U73" s="1"/>
      <c r="V73" s="1" t="s">
        <v>154</v>
      </c>
      <c r="W73" s="1"/>
      <c r="X73" s="20"/>
      <c r="Y73" s="1"/>
      <c r="Z73" s="20"/>
      <c r="AA73" s="20"/>
      <c r="AB73" s="20" t="s">
        <v>184</v>
      </c>
      <c r="AC73" s="20"/>
      <c r="AD73" s="20"/>
      <c r="AE73" s="20"/>
      <c r="AF73" s="20"/>
      <c r="AG73" s="20"/>
      <c r="AI73" s="20"/>
      <c r="AL73" s="18" t="s">
        <v>184</v>
      </c>
      <c r="AM73" s="20"/>
      <c r="AP73" s="20"/>
      <c r="AS73" s="20"/>
      <c r="AV73" s="18" t="s">
        <v>184</v>
      </c>
      <c r="BD73" s="18">
        <v>0.05</v>
      </c>
      <c r="BG73" s="19"/>
      <c r="BH73" s="24">
        <v>0</v>
      </c>
      <c r="BI73" s="24">
        <v>0.21</v>
      </c>
    </row>
    <row r="74" spans="1:61">
      <c r="C74" t="s">
        <v>121</v>
      </c>
      <c r="D74" t="s">
        <v>232</v>
      </c>
      <c r="E74" t="s">
        <v>123</v>
      </c>
      <c r="F74" t="s">
        <v>124</v>
      </c>
      <c r="H74" t="s">
        <v>124</v>
      </c>
      <c r="I74" t="s">
        <v>124</v>
      </c>
      <c r="J74" t="s">
        <v>235</v>
      </c>
      <c r="K74" t="s">
        <v>158</v>
      </c>
      <c r="L74" t="s">
        <v>236</v>
      </c>
      <c r="R74" s="18">
        <v>6</v>
      </c>
      <c r="U74" s="1"/>
      <c r="V74" s="1" t="s">
        <v>154</v>
      </c>
      <c r="W74" s="1"/>
      <c r="X74" s="20"/>
      <c r="Y74" s="1"/>
      <c r="Z74" s="20"/>
      <c r="AA74" s="20"/>
      <c r="AB74" s="20" t="s">
        <v>184</v>
      </c>
      <c r="AC74" s="20"/>
      <c r="AD74" s="20"/>
      <c r="AE74" s="20"/>
      <c r="AF74" s="20"/>
      <c r="AG74" s="20"/>
      <c r="AI74" s="20"/>
      <c r="AL74" s="18" t="s">
        <v>184</v>
      </c>
      <c r="AM74" s="20"/>
      <c r="AP74" s="20"/>
      <c r="AS74" s="20"/>
      <c r="AV74" s="18" t="s">
        <v>184</v>
      </c>
      <c r="BD74" s="18">
        <v>1.37</v>
      </c>
      <c r="BG74" s="19"/>
      <c r="BH74" s="24">
        <v>0</v>
      </c>
      <c r="BI74" s="24">
        <v>4.07</v>
      </c>
    </row>
    <row r="75" spans="1:61">
      <c r="C75" t="s">
        <v>121</v>
      </c>
      <c r="D75" t="s">
        <v>232</v>
      </c>
      <c r="E75" t="s">
        <v>123</v>
      </c>
      <c r="F75" t="s">
        <v>124</v>
      </c>
      <c r="H75" t="s">
        <v>124</v>
      </c>
      <c r="I75" t="s">
        <v>124</v>
      </c>
      <c r="J75" t="s">
        <v>235</v>
      </c>
      <c r="K75" t="s">
        <v>158</v>
      </c>
      <c r="L75" t="s">
        <v>237</v>
      </c>
      <c r="R75" s="18">
        <v>4</v>
      </c>
      <c r="U75" s="1"/>
      <c r="V75" s="1" t="s">
        <v>154</v>
      </c>
      <c r="W75" s="1"/>
      <c r="X75" s="20"/>
      <c r="Y75" s="1"/>
      <c r="Z75" s="20"/>
      <c r="AA75" s="20"/>
      <c r="AB75" s="20" t="s">
        <v>184</v>
      </c>
      <c r="AC75" s="20"/>
      <c r="AD75" s="20"/>
      <c r="AE75" s="20"/>
      <c r="AF75" s="20"/>
      <c r="AG75" s="20"/>
      <c r="AI75" s="20"/>
      <c r="AL75" s="18" t="s">
        <v>184</v>
      </c>
      <c r="AM75" s="20"/>
      <c r="AP75" s="20"/>
      <c r="AS75" s="20"/>
      <c r="AV75" s="18" t="s">
        <v>184</v>
      </c>
      <c r="BD75" s="18">
        <v>2.48</v>
      </c>
      <c r="BG75" s="19"/>
      <c r="BH75" s="24">
        <v>0.75</v>
      </c>
      <c r="BI75" s="24">
        <v>4.28</v>
      </c>
    </row>
    <row r="76" spans="1:61">
      <c r="C76" t="s">
        <v>121</v>
      </c>
      <c r="D76" t="s">
        <v>232</v>
      </c>
      <c r="E76" t="s">
        <v>222</v>
      </c>
      <c r="F76" t="s">
        <v>124</v>
      </c>
      <c r="H76" t="s">
        <v>124</v>
      </c>
      <c r="I76" t="s">
        <v>124</v>
      </c>
      <c r="J76" t="s">
        <v>238</v>
      </c>
      <c r="K76" t="s">
        <v>158</v>
      </c>
      <c r="L76" t="s">
        <v>239</v>
      </c>
      <c r="R76" s="18">
        <v>6</v>
      </c>
      <c r="U76" s="1"/>
      <c r="V76" s="1" t="s">
        <v>154</v>
      </c>
      <c r="W76" s="1"/>
      <c r="X76" s="20"/>
      <c r="Y76" s="1"/>
      <c r="Z76" s="20"/>
      <c r="AA76" s="20"/>
      <c r="AB76" s="20" t="s">
        <v>184</v>
      </c>
      <c r="AC76" s="20"/>
      <c r="AD76" s="20"/>
      <c r="AE76" s="20"/>
      <c r="AF76" s="20"/>
      <c r="AG76" s="20"/>
      <c r="AI76" s="20"/>
      <c r="AL76" s="18" t="s">
        <v>184</v>
      </c>
      <c r="AM76" s="20"/>
      <c r="AP76" s="20"/>
      <c r="AS76" s="20"/>
      <c r="AV76" s="18" t="s">
        <v>184</v>
      </c>
      <c r="BD76" s="18">
        <v>1.33</v>
      </c>
      <c r="BG76" s="19"/>
      <c r="BH76" s="24">
        <v>0</v>
      </c>
      <c r="BI76" s="24">
        <v>4.45</v>
      </c>
    </row>
    <row r="77" spans="1:61">
      <c r="C77" t="s">
        <v>121</v>
      </c>
      <c r="D77" t="s">
        <v>232</v>
      </c>
      <c r="E77" t="s">
        <v>240</v>
      </c>
      <c r="F77" t="s">
        <v>124</v>
      </c>
      <c r="H77" t="s">
        <v>124</v>
      </c>
      <c r="I77" t="s">
        <v>124</v>
      </c>
      <c r="J77" t="s">
        <v>241</v>
      </c>
      <c r="K77" t="s">
        <v>158</v>
      </c>
      <c r="L77" t="s">
        <v>242</v>
      </c>
      <c r="R77" s="18">
        <v>3</v>
      </c>
      <c r="U77" s="1"/>
      <c r="V77" s="1" t="s">
        <v>154</v>
      </c>
      <c r="W77" s="1"/>
      <c r="X77" s="20"/>
      <c r="Y77" s="1"/>
      <c r="Z77" s="20"/>
      <c r="AA77" s="20"/>
      <c r="AB77" s="20" t="s">
        <v>184</v>
      </c>
      <c r="AC77" s="20"/>
      <c r="AD77" s="20"/>
      <c r="AE77" s="20"/>
      <c r="AF77" s="20"/>
      <c r="AG77" s="20"/>
      <c r="AI77" s="20"/>
      <c r="AL77" s="18" t="s">
        <v>184</v>
      </c>
      <c r="AM77" s="20"/>
      <c r="AP77" s="20"/>
      <c r="AS77" s="20"/>
      <c r="AV77" s="18" t="s">
        <v>184</v>
      </c>
      <c r="BD77" s="18">
        <v>1.93</v>
      </c>
      <c r="BG77" s="19"/>
      <c r="BH77" s="24">
        <v>0</v>
      </c>
      <c r="BI77" s="24">
        <v>5.79</v>
      </c>
    </row>
    <row r="78" spans="1:61">
      <c r="C78" t="s">
        <v>121</v>
      </c>
      <c r="D78" t="s">
        <v>232</v>
      </c>
      <c r="E78" t="s">
        <v>123</v>
      </c>
      <c r="F78" t="s">
        <v>124</v>
      </c>
      <c r="H78" t="s">
        <v>124</v>
      </c>
      <c r="I78" t="s">
        <v>124</v>
      </c>
      <c r="J78" t="s">
        <v>235</v>
      </c>
      <c r="K78" t="s">
        <v>158</v>
      </c>
      <c r="L78" t="s">
        <v>243</v>
      </c>
      <c r="R78" s="18">
        <v>3</v>
      </c>
      <c r="U78" s="1"/>
      <c r="V78" s="1" t="s">
        <v>154</v>
      </c>
      <c r="W78" s="1"/>
      <c r="X78" s="20"/>
      <c r="Y78" s="1"/>
      <c r="Z78" s="20"/>
      <c r="AA78" s="20"/>
      <c r="AB78" s="20" t="s">
        <v>184</v>
      </c>
      <c r="AC78" s="20"/>
      <c r="AD78" s="20"/>
      <c r="AE78" s="20"/>
      <c r="AF78" s="20"/>
      <c r="AG78" s="20"/>
      <c r="AI78" s="20"/>
      <c r="AL78" s="18" t="s">
        <v>184</v>
      </c>
      <c r="AM78" s="20"/>
      <c r="AP78" s="20"/>
      <c r="AS78" s="20"/>
      <c r="AV78" s="18" t="s">
        <v>184</v>
      </c>
      <c r="BD78" s="18">
        <v>0.87</v>
      </c>
      <c r="BG78" s="19"/>
      <c r="BH78" s="24">
        <v>0</v>
      </c>
      <c r="BI78" s="24">
        <v>2.0099999999999998</v>
      </c>
    </row>
    <row r="79" spans="1:61">
      <c r="C79" t="s">
        <v>121</v>
      </c>
      <c r="D79" t="s">
        <v>232</v>
      </c>
      <c r="E79" t="s">
        <v>123</v>
      </c>
      <c r="F79" t="s">
        <v>124</v>
      </c>
      <c r="H79" t="s">
        <v>124</v>
      </c>
      <c r="I79" t="s">
        <v>124</v>
      </c>
      <c r="J79" t="s">
        <v>233</v>
      </c>
      <c r="K79" t="s">
        <v>182</v>
      </c>
      <c r="L79" t="s">
        <v>244</v>
      </c>
      <c r="R79" s="18">
        <v>4</v>
      </c>
      <c r="U79" s="1"/>
      <c r="V79" s="1" t="s">
        <v>154</v>
      </c>
      <c r="W79" s="1"/>
      <c r="X79" s="20"/>
      <c r="Y79" s="1"/>
      <c r="Z79" s="20"/>
      <c r="AA79" s="20"/>
      <c r="AB79" s="20" t="s">
        <v>184</v>
      </c>
      <c r="AC79" s="20"/>
      <c r="AD79" s="20"/>
      <c r="AE79" s="20"/>
      <c r="AF79" s="20"/>
      <c r="AG79" s="20"/>
      <c r="AI79" s="20"/>
      <c r="AL79" s="18" t="s">
        <v>184</v>
      </c>
      <c r="AM79" s="20"/>
      <c r="AP79" s="20"/>
      <c r="AS79" s="20"/>
      <c r="AV79" s="18" t="s">
        <v>184</v>
      </c>
      <c r="BD79" s="18">
        <v>0.28999999999999998</v>
      </c>
      <c r="BG79" s="19"/>
      <c r="BH79" s="24">
        <v>0.12</v>
      </c>
      <c r="BI79" s="24">
        <v>0.64</v>
      </c>
    </row>
    <row r="80" spans="1:61">
      <c r="C80" t="s">
        <v>121</v>
      </c>
      <c r="D80" t="s">
        <v>232</v>
      </c>
      <c r="E80" t="s">
        <v>123</v>
      </c>
      <c r="F80" t="s">
        <v>124</v>
      </c>
      <c r="H80" t="s">
        <v>124</v>
      </c>
      <c r="I80" t="s">
        <v>124</v>
      </c>
      <c r="J80" t="s">
        <v>235</v>
      </c>
      <c r="K80" t="s">
        <v>161</v>
      </c>
      <c r="L80" t="s">
        <v>245</v>
      </c>
      <c r="R80" s="18">
        <v>4</v>
      </c>
      <c r="U80" s="1"/>
      <c r="V80" s="1" t="s">
        <v>154</v>
      </c>
      <c r="W80" s="1"/>
      <c r="X80" s="20"/>
      <c r="Y80" s="1"/>
      <c r="Z80" s="20"/>
      <c r="AA80" s="20"/>
      <c r="AB80" s="20" t="s">
        <v>184</v>
      </c>
      <c r="AC80" s="20"/>
      <c r="AD80" s="20"/>
      <c r="AE80" s="20"/>
      <c r="AF80" s="20"/>
      <c r="AG80" s="20"/>
      <c r="AI80" s="20"/>
      <c r="AL80" s="18" t="s">
        <v>184</v>
      </c>
      <c r="AM80" s="20"/>
      <c r="AP80" s="20"/>
      <c r="AS80" s="20"/>
      <c r="AV80" s="18" t="s">
        <v>184</v>
      </c>
      <c r="BD80" s="18">
        <v>1.56</v>
      </c>
      <c r="BG80" s="19"/>
      <c r="BH80" s="24">
        <v>0</v>
      </c>
      <c r="BI80" s="24">
        <v>4.63</v>
      </c>
    </row>
    <row r="81" spans="1:61">
      <c r="C81" t="s">
        <v>121</v>
      </c>
      <c r="D81" t="s">
        <v>232</v>
      </c>
      <c r="E81" t="s">
        <v>123</v>
      </c>
      <c r="F81" t="s">
        <v>124</v>
      </c>
      <c r="H81" t="s">
        <v>124</v>
      </c>
      <c r="I81" t="s">
        <v>124</v>
      </c>
      <c r="J81" t="s">
        <v>235</v>
      </c>
      <c r="K81" t="s">
        <v>182</v>
      </c>
      <c r="L81" t="s">
        <v>246</v>
      </c>
      <c r="R81" s="18">
        <v>4</v>
      </c>
      <c r="U81" s="1"/>
      <c r="V81" s="1" t="s">
        <v>154</v>
      </c>
      <c r="W81" s="1"/>
      <c r="X81" s="20"/>
      <c r="Y81" s="1"/>
      <c r="Z81" s="20"/>
      <c r="AA81" s="20"/>
      <c r="AB81" s="20" t="s">
        <v>184</v>
      </c>
      <c r="AC81" s="20"/>
      <c r="AD81" s="20"/>
      <c r="AE81" s="20"/>
      <c r="AF81" s="20"/>
      <c r="AG81" s="20"/>
      <c r="AI81" s="20"/>
      <c r="AL81" s="18" t="s">
        <v>184</v>
      </c>
      <c r="AM81" s="20"/>
      <c r="AP81" s="20"/>
      <c r="AS81" s="20"/>
      <c r="AV81" s="18" t="s">
        <v>184</v>
      </c>
      <c r="BD81" s="18">
        <v>1.32</v>
      </c>
      <c r="BG81" s="19"/>
      <c r="BH81" s="24">
        <v>0</v>
      </c>
      <c r="BI81" s="24">
        <v>1.96</v>
      </c>
    </row>
    <row r="82" spans="1:61">
      <c r="C82" t="s">
        <v>121</v>
      </c>
      <c r="D82" t="s">
        <v>232</v>
      </c>
      <c r="E82" t="s">
        <v>222</v>
      </c>
      <c r="F82" t="s">
        <v>124</v>
      </c>
      <c r="H82" t="s">
        <v>124</v>
      </c>
      <c r="I82" t="s">
        <v>124</v>
      </c>
      <c r="J82" t="s">
        <v>238</v>
      </c>
      <c r="K82" t="s">
        <v>161</v>
      </c>
      <c r="L82" t="s">
        <v>247</v>
      </c>
      <c r="R82" s="18">
        <v>6</v>
      </c>
      <c r="U82" s="1"/>
      <c r="V82" s="1" t="s">
        <v>154</v>
      </c>
      <c r="W82" s="1"/>
      <c r="X82" s="20"/>
      <c r="Y82" s="1"/>
      <c r="Z82" s="20"/>
      <c r="AA82" s="20"/>
      <c r="AB82" s="20" t="s">
        <v>184</v>
      </c>
      <c r="AC82" s="20"/>
      <c r="AD82" s="20"/>
      <c r="AE82" s="20"/>
      <c r="AF82" s="20"/>
      <c r="AG82" s="20"/>
      <c r="AI82" s="20"/>
      <c r="AL82" s="18" t="s">
        <v>184</v>
      </c>
      <c r="AM82" s="20"/>
      <c r="AP82" s="20"/>
      <c r="AS82" s="20"/>
      <c r="AV82" s="18" t="s">
        <v>184</v>
      </c>
      <c r="BD82" s="18">
        <v>0.16</v>
      </c>
      <c r="BG82" s="19"/>
      <c r="BH82" s="24">
        <v>0</v>
      </c>
      <c r="BI82" s="24">
        <v>0.93</v>
      </c>
    </row>
    <row r="83" spans="1:61">
      <c r="C83" t="s">
        <v>121</v>
      </c>
      <c r="D83" t="s">
        <v>232</v>
      </c>
      <c r="E83" t="s">
        <v>240</v>
      </c>
      <c r="F83" t="s">
        <v>124</v>
      </c>
      <c r="H83" t="s">
        <v>124</v>
      </c>
      <c r="I83" t="s">
        <v>124</v>
      </c>
      <c r="J83" t="s">
        <v>241</v>
      </c>
      <c r="K83" t="s">
        <v>161</v>
      </c>
      <c r="L83" t="s">
        <v>248</v>
      </c>
      <c r="R83" s="18">
        <v>3</v>
      </c>
      <c r="U83" s="1"/>
      <c r="V83" s="1" t="s">
        <v>154</v>
      </c>
      <c r="W83" s="1"/>
      <c r="X83" s="20"/>
      <c r="Y83" s="1"/>
      <c r="Z83" s="20"/>
      <c r="AA83" s="20"/>
      <c r="AB83" s="20" t="s">
        <v>184</v>
      </c>
      <c r="AC83" s="20"/>
      <c r="AD83" s="20"/>
      <c r="AE83" s="20"/>
      <c r="AF83" s="20"/>
      <c r="AG83" s="20"/>
      <c r="AI83" s="20"/>
      <c r="AL83" s="18" t="s">
        <v>184</v>
      </c>
      <c r="AM83" s="20"/>
      <c r="AP83" s="20"/>
      <c r="AS83" s="20"/>
      <c r="AV83" s="18" t="s">
        <v>184</v>
      </c>
      <c r="BD83" s="18">
        <v>0.15</v>
      </c>
      <c r="BG83" s="19"/>
      <c r="BH83" s="24">
        <v>0</v>
      </c>
      <c r="BI83" s="24">
        <v>0.45</v>
      </c>
    </row>
    <row r="84" spans="1:61">
      <c r="C84" t="s">
        <v>121</v>
      </c>
      <c r="D84" t="s">
        <v>232</v>
      </c>
      <c r="E84" t="s">
        <v>123</v>
      </c>
      <c r="F84" t="s">
        <v>124</v>
      </c>
      <c r="H84" t="s">
        <v>124</v>
      </c>
      <c r="I84" t="s">
        <v>124</v>
      </c>
      <c r="J84" t="s">
        <v>235</v>
      </c>
      <c r="K84" t="s">
        <v>249</v>
      </c>
      <c r="L84" t="s">
        <v>250</v>
      </c>
      <c r="R84" s="18">
        <v>3</v>
      </c>
      <c r="U84" s="1"/>
      <c r="V84" s="1" t="s">
        <v>154</v>
      </c>
      <c r="W84" s="1"/>
      <c r="X84" s="20"/>
      <c r="Y84" s="1"/>
      <c r="Z84" s="20"/>
      <c r="AA84" s="20"/>
      <c r="AB84" s="20" t="s">
        <v>184</v>
      </c>
      <c r="AC84" s="20"/>
      <c r="AD84" s="20"/>
      <c r="AE84" s="20"/>
      <c r="AF84" s="20"/>
      <c r="AG84" s="20"/>
      <c r="AI84" s="20"/>
      <c r="AL84" s="18" t="s">
        <v>184</v>
      </c>
      <c r="AM84" s="20"/>
      <c r="AP84" s="20"/>
      <c r="AS84" s="20"/>
      <c r="AV84" s="18" t="s">
        <v>184</v>
      </c>
      <c r="BD84" s="18">
        <v>1.5</v>
      </c>
      <c r="BG84" s="19"/>
      <c r="BH84" s="24">
        <v>0</v>
      </c>
      <c r="BI84" s="24">
        <v>3.43</v>
      </c>
    </row>
    <row r="85" spans="1:61">
      <c r="A85" t="s">
        <v>251</v>
      </c>
      <c r="B85" s="55" t="s">
        <v>252</v>
      </c>
      <c r="C85" t="s">
        <v>121</v>
      </c>
      <c r="D85" t="s">
        <v>253</v>
      </c>
      <c r="E85" t="s">
        <v>186</v>
      </c>
      <c r="F85" t="s">
        <v>124</v>
      </c>
      <c r="H85" t="s">
        <v>124</v>
      </c>
      <c r="I85" t="s">
        <v>124</v>
      </c>
      <c r="J85" t="s">
        <v>254</v>
      </c>
      <c r="K85" t="s">
        <v>217</v>
      </c>
      <c r="L85" t="s">
        <v>255</v>
      </c>
      <c r="M85" t="s">
        <v>132</v>
      </c>
      <c r="R85" s="18">
        <v>17</v>
      </c>
      <c r="U85" s="1"/>
      <c r="V85" s="1" t="s">
        <v>154</v>
      </c>
      <c r="W85" s="1"/>
      <c r="X85" s="20">
        <v>23.7</v>
      </c>
      <c r="Y85" s="1"/>
      <c r="Z85" s="20">
        <v>44.5</v>
      </c>
      <c r="AA85" s="20"/>
      <c r="AB85" s="20"/>
      <c r="AC85" s="23"/>
      <c r="AD85" s="27">
        <v>5.7</v>
      </c>
      <c r="AE85" s="27">
        <v>144</v>
      </c>
      <c r="AF85" s="20"/>
      <c r="AG85" s="20"/>
      <c r="AH85" s="18">
        <v>22.3</v>
      </c>
      <c r="AI85" s="20"/>
      <c r="AJ85" s="18">
        <v>44.1</v>
      </c>
      <c r="AM85" s="23"/>
      <c r="AN85" s="24">
        <v>5.5</v>
      </c>
      <c r="AO85" s="24">
        <v>140</v>
      </c>
      <c r="AP85" s="20"/>
      <c r="AR85">
        <v>12.4</v>
      </c>
      <c r="AS85" s="20"/>
      <c r="AT85" s="18">
        <v>29.8</v>
      </c>
      <c r="AW85" s="19"/>
      <c r="AX85" s="24">
        <v>2.2999999999999998</v>
      </c>
      <c r="AY85" s="24">
        <v>92.3</v>
      </c>
      <c r="BB85" s="1">
        <v>16.2</v>
      </c>
      <c r="BD85" s="20">
        <v>54.2</v>
      </c>
      <c r="BE85" s="20"/>
      <c r="BF85" s="20"/>
      <c r="BG85" s="23"/>
      <c r="BH85" s="27">
        <v>5.7</v>
      </c>
      <c r="BI85" s="27">
        <v>212</v>
      </c>
    </row>
    <row r="86" spans="1:61">
      <c r="C86" t="s">
        <v>121</v>
      </c>
      <c r="D86" t="s">
        <v>253</v>
      </c>
      <c r="E86" t="s">
        <v>186</v>
      </c>
      <c r="F86" t="s">
        <v>124</v>
      </c>
      <c r="H86" t="s">
        <v>124</v>
      </c>
      <c r="I86" t="s">
        <v>124</v>
      </c>
      <c r="J86" t="s">
        <v>256</v>
      </c>
      <c r="K86" t="s">
        <v>217</v>
      </c>
      <c r="L86" t="s">
        <v>255</v>
      </c>
      <c r="M86" t="s">
        <v>132</v>
      </c>
      <c r="N86">
        <v>0</v>
      </c>
      <c r="R86" s="18">
        <v>9</v>
      </c>
      <c r="U86" s="1"/>
      <c r="V86" s="1" t="s">
        <v>154</v>
      </c>
      <c r="W86" s="1"/>
      <c r="X86" s="20">
        <v>7.7</v>
      </c>
      <c r="Y86" s="1"/>
      <c r="Z86" s="20">
        <v>10.8</v>
      </c>
      <c r="AA86" s="20"/>
      <c r="AB86" s="20"/>
      <c r="AC86" s="23"/>
      <c r="AD86" s="28">
        <v>1</v>
      </c>
      <c r="AE86" s="27">
        <v>31.1</v>
      </c>
      <c r="AF86" s="20"/>
      <c r="AG86" s="20"/>
      <c r="AH86" s="18">
        <v>9.9</v>
      </c>
      <c r="AI86" s="20"/>
      <c r="AJ86" s="18">
        <v>15.1</v>
      </c>
      <c r="AM86" s="23"/>
      <c r="AN86" s="24">
        <v>1.4</v>
      </c>
      <c r="AO86" s="24">
        <v>48</v>
      </c>
      <c r="AP86" s="20"/>
      <c r="AR86">
        <v>3.1</v>
      </c>
      <c r="AS86" s="20"/>
      <c r="AT86" s="18">
        <v>6.4</v>
      </c>
      <c r="AW86" s="19"/>
      <c r="AX86" s="24">
        <v>0.5</v>
      </c>
      <c r="AY86" s="24">
        <v>19.8</v>
      </c>
      <c r="BB86" s="1">
        <v>4.0999999999999996</v>
      </c>
      <c r="BD86" s="20">
        <v>7.7</v>
      </c>
      <c r="BE86" s="20"/>
      <c r="BF86" s="20"/>
      <c r="BG86" s="23"/>
      <c r="BH86" s="27">
        <v>0.6</v>
      </c>
      <c r="BI86" s="27">
        <v>25.5</v>
      </c>
    </row>
    <row r="87" spans="1:61">
      <c r="C87" t="s">
        <v>121</v>
      </c>
      <c r="D87" t="s">
        <v>253</v>
      </c>
      <c r="E87" t="s">
        <v>186</v>
      </c>
      <c r="F87" t="s">
        <v>124</v>
      </c>
      <c r="H87" t="s">
        <v>124</v>
      </c>
      <c r="I87" t="s">
        <v>124</v>
      </c>
      <c r="J87" t="s">
        <v>257</v>
      </c>
      <c r="K87" t="s">
        <v>217</v>
      </c>
      <c r="L87" t="s">
        <v>255</v>
      </c>
      <c r="M87" t="s">
        <v>132</v>
      </c>
      <c r="N87" t="s">
        <v>258</v>
      </c>
      <c r="R87" s="18">
        <v>7</v>
      </c>
      <c r="U87" s="1"/>
      <c r="V87" s="1" t="s">
        <v>154</v>
      </c>
      <c r="W87" s="1"/>
      <c r="X87" s="20">
        <v>19</v>
      </c>
      <c r="Y87" s="1"/>
      <c r="Z87" s="20">
        <v>16.7</v>
      </c>
      <c r="AA87" s="20"/>
      <c r="AB87" s="20"/>
      <c r="AC87" s="23"/>
      <c r="AD87" s="28">
        <v>5</v>
      </c>
      <c r="AE87" s="27">
        <v>26.6</v>
      </c>
      <c r="AF87" s="20"/>
      <c r="AG87" s="20"/>
      <c r="AH87" s="18">
        <v>18.5</v>
      </c>
      <c r="AI87" s="20"/>
      <c r="AJ87" s="18">
        <v>16.8</v>
      </c>
      <c r="AM87" s="23"/>
      <c r="AN87" s="24">
        <v>6.1</v>
      </c>
      <c r="AO87" s="24">
        <v>25.6</v>
      </c>
      <c r="AP87" s="20"/>
      <c r="AR87">
        <v>8.8000000000000007</v>
      </c>
      <c r="AS87" s="20"/>
      <c r="AT87" s="18">
        <v>8.9</v>
      </c>
      <c r="AW87" s="19"/>
      <c r="AX87" s="24">
        <v>2</v>
      </c>
      <c r="AY87" s="24">
        <v>16.2</v>
      </c>
      <c r="BB87" s="1">
        <v>11.7</v>
      </c>
      <c r="BD87" s="20">
        <v>17.600000000000001</v>
      </c>
      <c r="BE87" s="20"/>
      <c r="BF87" s="20"/>
      <c r="BG87" s="23"/>
      <c r="BH87" s="27">
        <v>2.1</v>
      </c>
      <c r="BI87" s="27">
        <v>30.8</v>
      </c>
    </row>
    <row r="88" spans="1:61">
      <c r="C88" t="s">
        <v>121</v>
      </c>
      <c r="D88" t="s">
        <v>253</v>
      </c>
      <c r="E88" t="s">
        <v>123</v>
      </c>
      <c r="F88" t="s">
        <v>124</v>
      </c>
      <c r="H88" t="s">
        <v>124</v>
      </c>
      <c r="I88" t="s">
        <v>124</v>
      </c>
      <c r="J88" t="s">
        <v>259</v>
      </c>
      <c r="K88" t="s">
        <v>217</v>
      </c>
      <c r="L88" t="s">
        <v>255</v>
      </c>
      <c r="M88" t="s">
        <v>132</v>
      </c>
      <c r="N88" t="s">
        <v>258</v>
      </c>
      <c r="R88" s="18">
        <v>13</v>
      </c>
      <c r="U88" s="1"/>
      <c r="V88" s="1" t="s">
        <v>154</v>
      </c>
      <c r="W88" s="1"/>
      <c r="X88" s="20">
        <v>0.6</v>
      </c>
      <c r="Y88" s="1"/>
      <c r="Z88" s="20">
        <v>0.9</v>
      </c>
      <c r="AA88" s="20"/>
      <c r="AB88" s="20"/>
      <c r="AC88" s="23"/>
      <c r="AD88" s="27">
        <v>0.2</v>
      </c>
      <c r="AE88" s="27">
        <v>3.9</v>
      </c>
      <c r="AF88" s="20"/>
      <c r="AG88" s="20"/>
      <c r="AH88" s="18">
        <v>1.4</v>
      </c>
      <c r="AI88" s="20"/>
      <c r="AJ88" s="29">
        <v>2</v>
      </c>
      <c r="AM88" s="23"/>
      <c r="AN88" s="24">
        <v>0.4</v>
      </c>
      <c r="AO88" s="24">
        <v>6.3</v>
      </c>
      <c r="AP88" s="20"/>
      <c r="AR88">
        <v>0.5</v>
      </c>
      <c r="AS88" s="20"/>
      <c r="AT88" s="18">
        <v>0.4</v>
      </c>
      <c r="AW88" s="19"/>
      <c r="AX88" s="24" t="s">
        <v>130</v>
      </c>
      <c r="AY88" s="24">
        <v>1.2</v>
      </c>
      <c r="BB88" s="1">
        <v>0.3</v>
      </c>
      <c r="BD88" s="20">
        <v>0.3</v>
      </c>
      <c r="BE88" s="20"/>
      <c r="BF88" s="20"/>
      <c r="BG88" s="23"/>
      <c r="BH88" s="27" t="s">
        <v>130</v>
      </c>
      <c r="BI88" s="27">
        <v>1</v>
      </c>
    </row>
    <row r="89" spans="1:61">
      <c r="C89" t="s">
        <v>121</v>
      </c>
      <c r="D89" t="s">
        <v>253</v>
      </c>
      <c r="E89" t="s">
        <v>240</v>
      </c>
      <c r="F89" t="s">
        <v>124</v>
      </c>
      <c r="H89" t="s">
        <v>124</v>
      </c>
      <c r="I89" t="s">
        <v>124</v>
      </c>
      <c r="J89" t="s">
        <v>260</v>
      </c>
      <c r="K89" t="s">
        <v>217</v>
      </c>
      <c r="L89" t="s">
        <v>255</v>
      </c>
      <c r="M89" t="s">
        <v>132</v>
      </c>
      <c r="N89">
        <v>5</v>
      </c>
      <c r="R89" s="18">
        <v>2</v>
      </c>
      <c r="U89" s="1"/>
      <c r="V89" s="1" t="s">
        <v>154</v>
      </c>
      <c r="W89" s="1"/>
      <c r="X89" s="20">
        <v>0.8</v>
      </c>
      <c r="Y89" s="1"/>
      <c r="Z89" s="20">
        <v>0.8</v>
      </c>
      <c r="AA89" s="20"/>
      <c r="AB89" s="20"/>
      <c r="AC89" s="23"/>
      <c r="AD89" s="27">
        <v>0.6</v>
      </c>
      <c r="AE89" s="28">
        <v>1</v>
      </c>
      <c r="AF89" s="20"/>
      <c r="AG89" s="20"/>
      <c r="AH89" s="18">
        <v>1.1000000000000001</v>
      </c>
      <c r="AI89" s="20"/>
      <c r="AJ89" s="18">
        <v>1.1000000000000001</v>
      </c>
      <c r="AM89" s="23"/>
      <c r="AN89" s="24">
        <v>0.9</v>
      </c>
      <c r="AO89" s="24">
        <v>1.3</v>
      </c>
      <c r="AP89" s="20"/>
      <c r="AR89">
        <v>0.6</v>
      </c>
      <c r="AS89" s="20"/>
      <c r="AT89" s="18">
        <v>0.1</v>
      </c>
      <c r="AW89" s="19"/>
      <c r="AX89" s="24" t="s">
        <v>130</v>
      </c>
      <c r="AY89" s="24">
        <v>0.2</v>
      </c>
      <c r="BB89" s="1">
        <v>0.1</v>
      </c>
      <c r="BD89" s="20">
        <v>0.2</v>
      </c>
      <c r="BE89" s="20"/>
      <c r="BF89" s="20"/>
      <c r="BG89" s="23"/>
      <c r="BH89" s="27">
        <v>0.1</v>
      </c>
      <c r="BI89" s="27">
        <v>0.3</v>
      </c>
    </row>
    <row r="90" spans="1:61">
      <c r="C90" t="s">
        <v>121</v>
      </c>
      <c r="D90" t="s">
        <v>253</v>
      </c>
      <c r="E90" t="s">
        <v>261</v>
      </c>
      <c r="F90" t="s">
        <v>124</v>
      </c>
      <c r="H90" t="s">
        <v>124</v>
      </c>
      <c r="I90" t="s">
        <v>124</v>
      </c>
      <c r="J90" t="s">
        <v>262</v>
      </c>
      <c r="K90" t="s">
        <v>217</v>
      </c>
      <c r="L90" t="s">
        <v>255</v>
      </c>
      <c r="M90" t="s">
        <v>132</v>
      </c>
      <c r="N90">
        <v>0</v>
      </c>
      <c r="R90" s="18">
        <v>5</v>
      </c>
      <c r="U90" s="1"/>
      <c r="V90" s="1" t="s">
        <v>154</v>
      </c>
      <c r="W90" s="1"/>
      <c r="X90" s="20">
        <v>0.3</v>
      </c>
      <c r="Y90" s="1"/>
      <c r="Z90" s="20">
        <v>0.3</v>
      </c>
      <c r="AA90" s="20"/>
      <c r="AB90" s="20"/>
      <c r="AC90" s="23"/>
      <c r="AD90" s="27">
        <v>0.2</v>
      </c>
      <c r="AE90" s="27">
        <v>0.5</v>
      </c>
      <c r="AF90" s="20"/>
      <c r="AG90" s="20"/>
      <c r="AH90" s="18">
        <v>0.6</v>
      </c>
      <c r="AI90" s="20"/>
      <c r="AJ90" s="18">
        <v>0.6</v>
      </c>
      <c r="AM90" s="23"/>
      <c r="AN90" s="24">
        <v>0.3</v>
      </c>
      <c r="AO90" s="24">
        <v>1.2</v>
      </c>
      <c r="AP90" s="20"/>
      <c r="AR90" t="s">
        <v>130</v>
      </c>
      <c r="AS90" s="20"/>
      <c r="AU90" s="18" t="s">
        <v>130</v>
      </c>
      <c r="AW90" s="19"/>
      <c r="AX90" s="24" t="s">
        <v>130</v>
      </c>
      <c r="AY90" s="24" t="s">
        <v>130</v>
      </c>
      <c r="BB90" s="1" t="s">
        <v>130</v>
      </c>
      <c r="BD90" s="20">
        <v>0.1</v>
      </c>
      <c r="BE90" s="20"/>
      <c r="BF90" s="20"/>
      <c r="BG90" s="23"/>
      <c r="BH90" s="27" t="s">
        <v>130</v>
      </c>
      <c r="BI90" s="27">
        <v>0.2</v>
      </c>
    </row>
    <row r="91" spans="1:61">
      <c r="C91" t="s">
        <v>185</v>
      </c>
      <c r="D91" t="s">
        <v>253</v>
      </c>
      <c r="E91" t="s">
        <v>123</v>
      </c>
      <c r="F91" t="s">
        <v>124</v>
      </c>
      <c r="H91" t="s">
        <v>124</v>
      </c>
      <c r="I91" t="s">
        <v>124</v>
      </c>
      <c r="K91" t="s">
        <v>170</v>
      </c>
      <c r="L91" t="s">
        <v>263</v>
      </c>
      <c r="M91" t="s">
        <v>132</v>
      </c>
      <c r="R91" s="18">
        <v>3</v>
      </c>
      <c r="U91" s="1"/>
      <c r="V91" s="1"/>
      <c r="W91" s="1"/>
      <c r="X91" s="20"/>
      <c r="Y91" s="1"/>
      <c r="Z91" s="20"/>
      <c r="AA91" s="20"/>
      <c r="AB91" s="20" t="s">
        <v>184</v>
      </c>
      <c r="AC91" s="20"/>
      <c r="AD91" s="20"/>
      <c r="AE91" s="20"/>
      <c r="AF91" s="20"/>
      <c r="AG91" s="20"/>
      <c r="AI91" s="20"/>
      <c r="AL91" s="18" t="s">
        <v>184</v>
      </c>
      <c r="AM91" s="20"/>
      <c r="AP91" s="20"/>
      <c r="AS91" s="20"/>
      <c r="AV91" s="18" t="s">
        <v>184</v>
      </c>
      <c r="BD91" s="18">
        <v>3.6</v>
      </c>
      <c r="BG91" s="19"/>
    </row>
    <row r="92" spans="1:61">
      <c r="C92" t="s">
        <v>185</v>
      </c>
      <c r="D92" t="s">
        <v>253</v>
      </c>
      <c r="E92" t="s">
        <v>123</v>
      </c>
      <c r="F92" t="s">
        <v>124</v>
      </c>
      <c r="H92" t="s">
        <v>124</v>
      </c>
      <c r="I92" t="s">
        <v>124</v>
      </c>
      <c r="K92" t="s">
        <v>126</v>
      </c>
      <c r="L92" t="s">
        <v>264</v>
      </c>
      <c r="M92" t="s">
        <v>131</v>
      </c>
      <c r="R92" s="18">
        <v>2</v>
      </c>
      <c r="U92" s="1"/>
      <c r="V92" s="1"/>
      <c r="W92" s="1"/>
      <c r="X92" s="20"/>
      <c r="Y92" s="1"/>
      <c r="Z92" s="20"/>
      <c r="AA92" s="20"/>
      <c r="AB92" s="20" t="s">
        <v>184</v>
      </c>
      <c r="AC92" s="20"/>
      <c r="AD92" s="20"/>
      <c r="AE92" s="20"/>
      <c r="AF92" s="20"/>
      <c r="AG92" s="20"/>
      <c r="AI92" s="20"/>
      <c r="AL92" s="18" t="s">
        <v>184</v>
      </c>
      <c r="AM92" s="20"/>
      <c r="AP92" s="20"/>
      <c r="AS92" s="20"/>
      <c r="AV92" s="18" t="s">
        <v>184</v>
      </c>
      <c r="BD92" s="18">
        <v>4.2</v>
      </c>
      <c r="BG92" s="19"/>
    </row>
    <row r="93" spans="1:61">
      <c r="C93" t="s">
        <v>185</v>
      </c>
      <c r="D93" t="s">
        <v>253</v>
      </c>
      <c r="E93" t="s">
        <v>123</v>
      </c>
      <c r="F93" t="s">
        <v>124</v>
      </c>
      <c r="H93" t="s">
        <v>124</v>
      </c>
      <c r="I93" t="s">
        <v>124</v>
      </c>
      <c r="K93" t="s">
        <v>182</v>
      </c>
      <c r="L93" t="s">
        <v>265</v>
      </c>
      <c r="M93" t="s">
        <v>132</v>
      </c>
      <c r="R93" s="18">
        <v>2</v>
      </c>
      <c r="U93" s="1"/>
      <c r="V93" s="1"/>
      <c r="W93" s="1"/>
      <c r="X93" s="20"/>
      <c r="Y93" s="1"/>
      <c r="Z93" s="20"/>
      <c r="AA93" s="20"/>
      <c r="AB93" s="20" t="s">
        <v>184</v>
      </c>
      <c r="AC93" s="20"/>
      <c r="AD93" s="20"/>
      <c r="AE93" s="20"/>
      <c r="AF93" s="20"/>
      <c r="AG93" s="20"/>
      <c r="AI93" s="20"/>
      <c r="AL93" s="18" t="s">
        <v>184</v>
      </c>
      <c r="AM93" s="20"/>
      <c r="AP93" s="20"/>
      <c r="AS93" s="20"/>
      <c r="AV93" s="18" t="s">
        <v>184</v>
      </c>
      <c r="BD93" s="18">
        <v>3.6</v>
      </c>
      <c r="BG93" s="19"/>
    </row>
    <row r="94" spans="1:61">
      <c r="C94" t="s">
        <v>185</v>
      </c>
      <c r="D94" t="s">
        <v>253</v>
      </c>
      <c r="E94" t="s">
        <v>123</v>
      </c>
      <c r="F94" t="s">
        <v>124</v>
      </c>
      <c r="H94" t="s">
        <v>124</v>
      </c>
      <c r="I94" t="s">
        <v>124</v>
      </c>
      <c r="J94" t="s">
        <v>266</v>
      </c>
      <c r="K94" t="s">
        <v>217</v>
      </c>
      <c r="L94" t="s">
        <v>255</v>
      </c>
      <c r="M94" t="s">
        <v>132</v>
      </c>
      <c r="R94" s="18">
        <v>3</v>
      </c>
      <c r="U94" s="1"/>
      <c r="V94" s="1"/>
      <c r="W94" s="1"/>
      <c r="X94" s="20"/>
      <c r="Y94" s="1"/>
      <c r="Z94" s="20"/>
      <c r="AA94" s="20"/>
      <c r="AB94" s="20" t="s">
        <v>184</v>
      </c>
      <c r="AC94" s="20"/>
      <c r="AD94" s="20"/>
      <c r="AE94" s="20"/>
      <c r="AF94" s="20"/>
      <c r="AG94" s="20"/>
      <c r="AI94" s="20"/>
      <c r="AL94" s="18" t="s">
        <v>184</v>
      </c>
      <c r="AM94" s="20"/>
      <c r="AP94" s="20"/>
      <c r="AS94" s="20"/>
      <c r="AV94" s="18" t="s">
        <v>184</v>
      </c>
      <c r="BD94" s="18">
        <v>2</v>
      </c>
      <c r="BG94" s="19"/>
    </row>
    <row r="95" spans="1:61">
      <c r="A95" t="s">
        <v>267</v>
      </c>
      <c r="B95" s="55" t="s">
        <v>268</v>
      </c>
      <c r="D95" t="s">
        <v>269</v>
      </c>
      <c r="E95" t="s">
        <v>123</v>
      </c>
      <c r="F95" t="s">
        <v>124</v>
      </c>
      <c r="K95" t="s">
        <v>144</v>
      </c>
      <c r="M95" t="s">
        <v>132</v>
      </c>
      <c r="R95" s="18">
        <v>1</v>
      </c>
      <c r="U95" s="1"/>
      <c r="V95" s="18" t="s">
        <v>270</v>
      </c>
      <c r="W95" s="1">
        <v>0.53</v>
      </c>
      <c r="X95" s="20"/>
      <c r="Y95" s="1"/>
      <c r="Z95" s="20">
        <v>0.53</v>
      </c>
      <c r="AA95" s="20"/>
      <c r="AB95" s="20"/>
      <c r="AC95" s="20"/>
      <c r="AD95" s="20"/>
      <c r="AE95" s="20"/>
      <c r="AF95" s="20"/>
      <c r="AG95" s="20">
        <v>1.53</v>
      </c>
      <c r="AI95" s="20"/>
      <c r="AJ95" s="20">
        <v>1.53</v>
      </c>
      <c r="AK95" s="20"/>
      <c r="AL95" s="20"/>
      <c r="AM95" s="20"/>
      <c r="AP95" s="20"/>
      <c r="AQ95" s="18">
        <v>0.73</v>
      </c>
      <c r="AS95" s="20"/>
      <c r="AT95" s="18">
        <v>0.73</v>
      </c>
      <c r="BA95">
        <v>1.18</v>
      </c>
      <c r="BD95" s="18">
        <v>1.18</v>
      </c>
    </row>
    <row r="96" spans="1:61">
      <c r="D96" t="s">
        <v>269</v>
      </c>
      <c r="E96" t="s">
        <v>123</v>
      </c>
      <c r="F96" t="s">
        <v>124</v>
      </c>
      <c r="K96" t="s">
        <v>144</v>
      </c>
      <c r="M96" t="s">
        <v>132</v>
      </c>
      <c r="R96" s="18">
        <v>1</v>
      </c>
      <c r="U96" s="1"/>
      <c r="V96" s="1"/>
      <c r="W96" s="1">
        <v>0.33</v>
      </c>
      <c r="X96" s="20"/>
      <c r="Y96" s="1"/>
      <c r="Z96" s="20">
        <v>0.33</v>
      </c>
      <c r="AA96" s="20"/>
      <c r="AB96" s="20"/>
      <c r="AC96" s="20"/>
      <c r="AD96" s="20"/>
      <c r="AE96" s="20"/>
      <c r="AF96" s="20"/>
      <c r="AG96" s="20" t="s">
        <v>130</v>
      </c>
      <c r="AI96" s="20"/>
      <c r="AJ96" s="20"/>
      <c r="AK96" s="20" t="s">
        <v>130</v>
      </c>
      <c r="AL96" s="20"/>
      <c r="AM96" s="20"/>
      <c r="AP96" s="20"/>
      <c r="AQ96" s="18">
        <v>0.38</v>
      </c>
      <c r="AS96" s="20"/>
      <c r="AT96" s="18">
        <v>0.38</v>
      </c>
      <c r="BA96">
        <v>0.35</v>
      </c>
      <c r="BD96" s="18">
        <v>0.35</v>
      </c>
    </row>
    <row r="97" spans="1:61">
      <c r="D97" t="s">
        <v>269</v>
      </c>
      <c r="E97" t="s">
        <v>123</v>
      </c>
      <c r="F97" t="s">
        <v>124</v>
      </c>
      <c r="K97" t="s">
        <v>144</v>
      </c>
      <c r="M97" t="s">
        <v>132</v>
      </c>
      <c r="R97" s="18">
        <v>1</v>
      </c>
      <c r="U97" s="1"/>
      <c r="V97" s="1"/>
      <c r="W97" s="1">
        <v>0.45</v>
      </c>
      <c r="X97" s="20"/>
      <c r="Y97" s="1"/>
      <c r="Z97" s="20">
        <v>0.45</v>
      </c>
      <c r="AA97" s="20"/>
      <c r="AB97" s="20"/>
      <c r="AC97" s="20"/>
      <c r="AD97" s="20"/>
      <c r="AE97" s="20"/>
      <c r="AF97" s="20"/>
      <c r="AG97" s="20" t="s">
        <v>130</v>
      </c>
      <c r="AI97" s="20"/>
      <c r="AJ97" s="20"/>
      <c r="AK97" s="20" t="s">
        <v>130</v>
      </c>
      <c r="AL97" s="20"/>
      <c r="AM97" s="20"/>
      <c r="AP97" s="20"/>
      <c r="AQ97" s="18">
        <v>0.39</v>
      </c>
      <c r="AS97" s="20"/>
      <c r="AT97" s="18">
        <v>0.39</v>
      </c>
      <c r="BA97">
        <v>0.43</v>
      </c>
      <c r="BD97" s="18">
        <v>0.43</v>
      </c>
    </row>
    <row r="98" spans="1:61">
      <c r="D98" t="s">
        <v>269</v>
      </c>
      <c r="E98" t="s">
        <v>123</v>
      </c>
      <c r="F98" t="s">
        <v>124</v>
      </c>
      <c r="K98" t="s">
        <v>144</v>
      </c>
      <c r="M98" t="s">
        <v>132</v>
      </c>
      <c r="R98" s="18">
        <v>1</v>
      </c>
      <c r="U98" s="1"/>
      <c r="V98" s="1"/>
      <c r="W98" s="1">
        <v>2.3199999999999998</v>
      </c>
      <c r="X98" s="20"/>
      <c r="Y98" s="1"/>
      <c r="Z98" s="20">
        <v>2.3199999999999998</v>
      </c>
      <c r="AA98" s="20"/>
      <c r="AB98" s="20"/>
      <c r="AC98" s="20"/>
      <c r="AD98" s="20"/>
      <c r="AE98" s="20"/>
      <c r="AF98" s="20"/>
      <c r="AG98" s="20">
        <v>5.58</v>
      </c>
      <c r="AI98" s="20"/>
      <c r="AJ98" s="20">
        <v>5.58</v>
      </c>
      <c r="AK98" s="20"/>
      <c r="AL98" s="20"/>
      <c r="AM98" s="20"/>
      <c r="AP98" s="20"/>
      <c r="AQ98" s="18">
        <v>3.19</v>
      </c>
      <c r="AS98" s="20"/>
      <c r="AT98" s="18">
        <v>3.19</v>
      </c>
      <c r="BA98">
        <v>5.99</v>
      </c>
      <c r="BD98" s="18">
        <v>5.99</v>
      </c>
    </row>
    <row r="99" spans="1:61">
      <c r="D99" t="s">
        <v>269</v>
      </c>
      <c r="E99" t="s">
        <v>123</v>
      </c>
      <c r="F99" t="s">
        <v>124</v>
      </c>
      <c r="K99" t="s">
        <v>144</v>
      </c>
      <c r="M99" t="s">
        <v>132</v>
      </c>
      <c r="R99" s="18">
        <v>1</v>
      </c>
      <c r="U99" s="1"/>
      <c r="V99" s="1"/>
      <c r="W99" s="1">
        <v>0.57999999999999996</v>
      </c>
      <c r="X99" s="20"/>
      <c r="Y99" s="1"/>
      <c r="Z99" s="20">
        <v>0.57999999999999996</v>
      </c>
      <c r="AA99" s="20"/>
      <c r="AB99" s="20"/>
      <c r="AC99" s="20"/>
      <c r="AD99" s="20"/>
      <c r="AE99" s="20"/>
      <c r="AF99" s="20"/>
      <c r="AG99" s="20">
        <v>0.82</v>
      </c>
      <c r="AI99" s="20"/>
      <c r="AJ99" s="20">
        <v>0.82</v>
      </c>
      <c r="AK99" s="20"/>
      <c r="AL99" s="20"/>
      <c r="AM99" s="20"/>
      <c r="AP99" s="20"/>
      <c r="AQ99" s="18">
        <v>0.84</v>
      </c>
      <c r="AS99" s="20"/>
      <c r="AT99" s="18">
        <v>0.84</v>
      </c>
      <c r="BA99">
        <v>1.32</v>
      </c>
      <c r="BD99" s="18">
        <v>1.32</v>
      </c>
    </row>
    <row r="100" spans="1:61">
      <c r="D100" t="s">
        <v>269</v>
      </c>
      <c r="E100" t="s">
        <v>123</v>
      </c>
      <c r="F100" t="s">
        <v>124</v>
      </c>
      <c r="K100" t="s">
        <v>144</v>
      </c>
      <c r="M100" t="s">
        <v>132</v>
      </c>
      <c r="R100" s="18">
        <v>1</v>
      </c>
      <c r="U100" s="1"/>
      <c r="V100" s="1"/>
      <c r="W100" s="1">
        <v>1.28</v>
      </c>
      <c r="X100" s="20"/>
      <c r="Y100" s="1"/>
      <c r="Z100" s="20">
        <v>1.28</v>
      </c>
      <c r="AA100" s="20"/>
      <c r="AB100" s="20"/>
      <c r="AC100" s="20"/>
      <c r="AD100" s="20"/>
      <c r="AE100" s="20"/>
      <c r="AF100" s="20"/>
      <c r="AG100" s="20">
        <v>1.1000000000000001</v>
      </c>
      <c r="AI100" s="20"/>
      <c r="AJ100" s="20">
        <v>1.1000000000000001</v>
      </c>
      <c r="AK100" s="20"/>
      <c r="AL100" s="20"/>
      <c r="AM100" s="20"/>
      <c r="AP100" s="20"/>
      <c r="AQ100" s="18">
        <v>1.41</v>
      </c>
      <c r="AS100" s="20"/>
      <c r="AT100" s="18">
        <v>1.41</v>
      </c>
      <c r="BA100">
        <v>2.11</v>
      </c>
      <c r="BD100" s="18">
        <v>2.11</v>
      </c>
    </row>
    <row r="101" spans="1:61">
      <c r="A101" t="s">
        <v>271</v>
      </c>
      <c r="B101" s="55" t="s">
        <v>272</v>
      </c>
      <c r="D101" t="s">
        <v>273</v>
      </c>
      <c r="E101" t="s">
        <v>186</v>
      </c>
      <c r="F101" t="s">
        <v>124</v>
      </c>
      <c r="K101" t="s">
        <v>144</v>
      </c>
      <c r="M101" t="s">
        <v>131</v>
      </c>
      <c r="N101">
        <v>10</v>
      </c>
      <c r="P101">
        <v>5</v>
      </c>
      <c r="Q101">
        <v>30</v>
      </c>
      <c r="R101" s="18">
        <v>2</v>
      </c>
      <c r="U101" s="1"/>
      <c r="V101" s="18" t="s">
        <v>270</v>
      </c>
      <c r="W101" s="1"/>
      <c r="X101" s="20"/>
      <c r="Y101" s="1"/>
      <c r="Z101" s="20">
        <v>37</v>
      </c>
      <c r="AA101" s="20"/>
      <c r="AB101" s="20"/>
      <c r="AC101" s="20"/>
      <c r="AD101" s="20"/>
      <c r="AE101" s="20"/>
      <c r="AF101" s="20"/>
      <c r="AG101" s="20"/>
      <c r="AI101" s="20"/>
      <c r="AJ101" s="18">
        <v>41</v>
      </c>
      <c r="AM101" s="20"/>
      <c r="AP101" s="20"/>
      <c r="AS101" s="20"/>
      <c r="AT101" s="18">
        <v>24</v>
      </c>
      <c r="BD101" s="18">
        <v>42</v>
      </c>
    </row>
    <row r="102" spans="1:61">
      <c r="D102" t="s">
        <v>273</v>
      </c>
      <c r="E102" t="s">
        <v>186</v>
      </c>
      <c r="F102" t="s">
        <v>124</v>
      </c>
      <c r="K102" t="s">
        <v>144</v>
      </c>
      <c r="M102" t="s">
        <v>131</v>
      </c>
      <c r="N102">
        <v>10</v>
      </c>
      <c r="P102">
        <v>5</v>
      </c>
      <c r="Q102">
        <v>20</v>
      </c>
      <c r="R102" s="18">
        <v>2</v>
      </c>
      <c r="U102" s="1"/>
      <c r="V102" s="1"/>
      <c r="W102" s="1"/>
      <c r="X102" s="20"/>
      <c r="Y102" s="1"/>
      <c r="Z102" s="20">
        <v>31</v>
      </c>
      <c r="AA102" s="20"/>
      <c r="AB102" s="20"/>
      <c r="AC102" s="20"/>
      <c r="AD102" s="20"/>
      <c r="AE102" s="20"/>
      <c r="AF102" s="20"/>
      <c r="AG102" s="20"/>
      <c r="AI102" s="20"/>
      <c r="AJ102" s="18">
        <v>35</v>
      </c>
      <c r="AM102" s="20"/>
      <c r="AP102" s="20"/>
      <c r="AS102" s="20"/>
      <c r="AT102" s="18">
        <v>21</v>
      </c>
      <c r="BD102" s="18">
        <v>37</v>
      </c>
    </row>
    <row r="103" spans="1:61">
      <c r="D103" t="s">
        <v>273</v>
      </c>
      <c r="E103" t="s">
        <v>186</v>
      </c>
      <c r="F103" t="s">
        <v>124</v>
      </c>
      <c r="K103" t="s">
        <v>144</v>
      </c>
      <c r="M103" t="s">
        <v>131</v>
      </c>
      <c r="N103">
        <v>10</v>
      </c>
      <c r="P103">
        <v>5</v>
      </c>
      <c r="Q103">
        <v>10</v>
      </c>
      <c r="R103" s="18">
        <v>2</v>
      </c>
      <c r="U103" s="1"/>
      <c r="V103" s="1"/>
      <c r="W103" s="1"/>
      <c r="X103" s="20"/>
      <c r="Y103" s="1"/>
      <c r="Z103" s="20">
        <v>16</v>
      </c>
      <c r="AA103" s="20"/>
      <c r="AB103" s="20"/>
      <c r="AC103" s="20"/>
      <c r="AD103" s="20"/>
      <c r="AE103" s="20"/>
      <c r="AF103" s="20"/>
      <c r="AG103" s="20"/>
      <c r="AI103" s="20"/>
      <c r="AJ103" s="18">
        <v>33</v>
      </c>
      <c r="AM103" s="20"/>
      <c r="AP103" s="20"/>
      <c r="AS103" s="20"/>
      <c r="AT103" s="18">
        <v>16</v>
      </c>
      <c r="BD103" s="18">
        <v>26</v>
      </c>
    </row>
    <row r="104" spans="1:61">
      <c r="D104" t="s">
        <v>273</v>
      </c>
      <c r="E104" t="s">
        <v>123</v>
      </c>
      <c r="F104" t="s">
        <v>124</v>
      </c>
      <c r="K104" t="s">
        <v>144</v>
      </c>
      <c r="M104" t="s">
        <v>131</v>
      </c>
      <c r="N104">
        <v>10</v>
      </c>
      <c r="P104">
        <v>5</v>
      </c>
      <c r="Q104">
        <v>30</v>
      </c>
      <c r="R104" s="18">
        <v>2</v>
      </c>
      <c r="U104" s="1"/>
      <c r="V104" s="1"/>
      <c r="W104" s="1"/>
      <c r="X104" s="20"/>
      <c r="Y104" s="1"/>
      <c r="Z104" s="20">
        <v>1</v>
      </c>
      <c r="AA104" s="20"/>
      <c r="AB104" s="20"/>
      <c r="AC104" s="20"/>
      <c r="AD104" s="20"/>
      <c r="AE104" s="20"/>
      <c r="AF104" s="20"/>
      <c r="AG104" s="20"/>
      <c r="AI104" s="20"/>
      <c r="AJ104" s="18">
        <v>4</v>
      </c>
      <c r="AM104" s="20"/>
      <c r="AP104" s="20"/>
      <c r="AS104" s="20"/>
      <c r="AU104" s="18" t="s">
        <v>130</v>
      </c>
      <c r="BD104" s="18">
        <v>1</v>
      </c>
    </row>
    <row r="105" spans="1:61">
      <c r="D105" t="s">
        <v>273</v>
      </c>
      <c r="E105" t="s">
        <v>123</v>
      </c>
      <c r="F105" t="s">
        <v>124</v>
      </c>
      <c r="K105" t="s">
        <v>144</v>
      </c>
      <c r="M105" t="s">
        <v>131</v>
      </c>
      <c r="N105">
        <v>10</v>
      </c>
      <c r="P105">
        <v>5</v>
      </c>
      <c r="Q105">
        <v>20</v>
      </c>
      <c r="R105" s="18">
        <v>2</v>
      </c>
      <c r="U105" s="1"/>
      <c r="V105" s="1"/>
      <c r="W105" s="1"/>
      <c r="X105" s="20"/>
      <c r="Y105" s="1"/>
      <c r="Z105" s="20"/>
      <c r="AA105" s="20" t="s">
        <v>130</v>
      </c>
      <c r="AB105" s="20"/>
      <c r="AC105" s="20"/>
      <c r="AD105" s="20"/>
      <c r="AE105" s="20"/>
      <c r="AF105" s="20"/>
      <c r="AG105" s="20"/>
      <c r="AI105" s="20"/>
      <c r="AJ105" s="18">
        <v>3</v>
      </c>
      <c r="AM105" s="20"/>
      <c r="AP105" s="20"/>
      <c r="AS105" s="20"/>
      <c r="AU105" s="18" t="s">
        <v>130</v>
      </c>
      <c r="BE105" s="18" t="s">
        <v>130</v>
      </c>
    </row>
    <row r="106" spans="1:61">
      <c r="D106" t="s">
        <v>273</v>
      </c>
      <c r="E106" t="s">
        <v>123</v>
      </c>
      <c r="F106" t="s">
        <v>124</v>
      </c>
      <c r="K106" t="s">
        <v>144</v>
      </c>
      <c r="M106" t="s">
        <v>131</v>
      </c>
      <c r="N106">
        <v>10</v>
      </c>
      <c r="P106">
        <v>5</v>
      </c>
      <c r="Q106">
        <v>10</v>
      </c>
      <c r="R106" s="18">
        <v>2</v>
      </c>
      <c r="U106" s="1"/>
      <c r="V106" s="1"/>
      <c r="W106" s="1"/>
      <c r="X106" s="20"/>
      <c r="Y106" s="1"/>
      <c r="Z106" s="20"/>
      <c r="AA106" s="20" t="s">
        <v>130</v>
      </c>
      <c r="AB106" s="20"/>
      <c r="AC106" s="20"/>
      <c r="AD106" s="20"/>
      <c r="AE106" s="20"/>
      <c r="AF106" s="20"/>
      <c r="AG106" s="20"/>
      <c r="AI106" s="20"/>
      <c r="AK106" s="18" t="s">
        <v>130</v>
      </c>
      <c r="AM106" s="20"/>
      <c r="AP106" s="20"/>
      <c r="AS106" s="20"/>
      <c r="AU106" s="18" t="s">
        <v>130</v>
      </c>
      <c r="BE106" s="18" t="s">
        <v>130</v>
      </c>
    </row>
    <row r="107" spans="1:61">
      <c r="A107" t="s">
        <v>274</v>
      </c>
      <c r="B107" s="55" t="s">
        <v>275</v>
      </c>
      <c r="C107" t="s">
        <v>121</v>
      </c>
      <c r="D107" t="s">
        <v>276</v>
      </c>
      <c r="E107" t="s">
        <v>277</v>
      </c>
      <c r="F107" t="s">
        <v>124</v>
      </c>
      <c r="K107" t="s">
        <v>144</v>
      </c>
      <c r="L107" t="s">
        <v>126</v>
      </c>
      <c r="M107" t="s">
        <v>132</v>
      </c>
      <c r="N107">
        <v>15</v>
      </c>
      <c r="P107">
        <v>10</v>
      </c>
      <c r="Q107">
        <v>15</v>
      </c>
      <c r="R107" s="18">
        <v>6</v>
      </c>
      <c r="U107" s="1"/>
      <c r="V107" s="1" t="s">
        <v>278</v>
      </c>
      <c r="W107" s="1"/>
      <c r="X107" s="20"/>
      <c r="Y107" s="1"/>
      <c r="Z107" s="20"/>
      <c r="AA107" s="20"/>
      <c r="AB107" s="20" t="s">
        <v>184</v>
      </c>
      <c r="AC107" s="20"/>
      <c r="AD107" s="20"/>
      <c r="AE107" s="20"/>
      <c r="AF107" s="20"/>
      <c r="AG107" s="20"/>
      <c r="AI107" s="20"/>
      <c r="AL107" s="18" t="s">
        <v>184</v>
      </c>
      <c r="AM107" s="20"/>
      <c r="AP107" s="20"/>
      <c r="AS107" s="20"/>
      <c r="AV107" s="18" t="s">
        <v>184</v>
      </c>
      <c r="BD107" s="18">
        <v>16</v>
      </c>
      <c r="BG107" s="19"/>
      <c r="BH107" s="24">
        <v>13.5</v>
      </c>
      <c r="BI107" s="24">
        <v>19.2</v>
      </c>
    </row>
    <row r="108" spans="1:61">
      <c r="C108" t="s">
        <v>121</v>
      </c>
      <c r="D108" t="s">
        <v>276</v>
      </c>
      <c r="E108" t="s">
        <v>277</v>
      </c>
      <c r="F108" t="s">
        <v>124</v>
      </c>
      <c r="K108" t="s">
        <v>144</v>
      </c>
      <c r="L108" t="s">
        <v>126</v>
      </c>
      <c r="M108" t="s">
        <v>132</v>
      </c>
      <c r="N108">
        <v>15</v>
      </c>
      <c r="P108">
        <v>10</v>
      </c>
      <c r="Q108">
        <v>19.5</v>
      </c>
      <c r="R108" s="18">
        <v>6</v>
      </c>
      <c r="U108" s="1"/>
      <c r="V108" s="1"/>
      <c r="W108" s="1"/>
      <c r="X108" s="20"/>
      <c r="Y108" s="1"/>
      <c r="Z108" s="20"/>
      <c r="AA108" s="20"/>
      <c r="AB108" s="20" t="s">
        <v>184</v>
      </c>
      <c r="AC108" s="20"/>
      <c r="AD108" s="20"/>
      <c r="AE108" s="20"/>
      <c r="AF108" s="20"/>
      <c r="AG108" s="20"/>
      <c r="AI108" s="20"/>
      <c r="AL108" s="18" t="s">
        <v>184</v>
      </c>
      <c r="AM108" s="20"/>
      <c r="AP108" s="20"/>
      <c r="AS108" s="20"/>
      <c r="AV108" s="18" t="s">
        <v>184</v>
      </c>
      <c r="BD108" s="18">
        <v>22.8</v>
      </c>
      <c r="BG108" s="19"/>
      <c r="BH108" s="24">
        <v>19.7</v>
      </c>
      <c r="BI108" s="30">
        <v>26</v>
      </c>
    </row>
    <row r="109" spans="1:61">
      <c r="C109" t="s">
        <v>121</v>
      </c>
      <c r="D109" t="s">
        <v>276</v>
      </c>
      <c r="E109" t="s">
        <v>277</v>
      </c>
      <c r="F109" t="s">
        <v>124</v>
      </c>
      <c r="K109" t="s">
        <v>144</v>
      </c>
      <c r="L109" t="s">
        <v>126</v>
      </c>
      <c r="M109" t="s">
        <v>132</v>
      </c>
      <c r="N109">
        <v>15</v>
      </c>
      <c r="P109">
        <v>10</v>
      </c>
      <c r="Q109">
        <v>29.8</v>
      </c>
      <c r="R109" s="18">
        <v>6</v>
      </c>
      <c r="U109" s="1"/>
      <c r="V109" s="1"/>
      <c r="W109" s="1"/>
      <c r="X109" s="20"/>
      <c r="Y109" s="1"/>
      <c r="Z109" s="20"/>
      <c r="AA109" s="20"/>
      <c r="AB109" s="20" t="s">
        <v>184</v>
      </c>
      <c r="AC109" s="20"/>
      <c r="AD109" s="20"/>
      <c r="AE109" s="20"/>
      <c r="AF109" s="20"/>
      <c r="AG109" s="20"/>
      <c r="AI109" s="20"/>
      <c r="AL109" s="18" t="s">
        <v>184</v>
      </c>
      <c r="AM109" s="20"/>
      <c r="AP109" s="20"/>
      <c r="AS109" s="20"/>
      <c r="AV109" s="18" t="s">
        <v>184</v>
      </c>
      <c r="BD109" s="18">
        <v>30.9</v>
      </c>
      <c r="BG109" s="19"/>
      <c r="BH109" s="24">
        <v>26.1</v>
      </c>
      <c r="BI109" s="24">
        <v>36.200000000000003</v>
      </c>
    </row>
    <row r="110" spans="1:61">
      <c r="C110" t="s">
        <v>121</v>
      </c>
      <c r="D110" t="s">
        <v>276</v>
      </c>
      <c r="E110" t="s">
        <v>277</v>
      </c>
      <c r="F110" t="s">
        <v>124</v>
      </c>
      <c r="K110" t="s">
        <v>144</v>
      </c>
      <c r="L110" t="s">
        <v>126</v>
      </c>
      <c r="M110" t="s">
        <v>132</v>
      </c>
      <c r="N110">
        <v>15</v>
      </c>
      <c r="P110">
        <v>10</v>
      </c>
      <c r="Q110">
        <v>39.1</v>
      </c>
      <c r="R110" s="18">
        <v>6</v>
      </c>
      <c r="U110" s="1"/>
      <c r="V110" s="1"/>
      <c r="W110" s="1"/>
      <c r="X110" s="20"/>
      <c r="Y110" s="1"/>
      <c r="Z110" s="20"/>
      <c r="AA110" s="20"/>
      <c r="AB110" s="20" t="s">
        <v>184</v>
      </c>
      <c r="AC110" s="20"/>
      <c r="AD110" s="20"/>
      <c r="AE110" s="20"/>
      <c r="AF110" s="20"/>
      <c r="AG110" s="20"/>
      <c r="AI110" s="20"/>
      <c r="AL110" s="18" t="s">
        <v>184</v>
      </c>
      <c r="AM110" s="20"/>
      <c r="AP110" s="20"/>
      <c r="AS110" s="20"/>
      <c r="AV110" s="18" t="s">
        <v>184</v>
      </c>
      <c r="BD110" s="18">
        <v>121</v>
      </c>
      <c r="BG110" s="19"/>
      <c r="BH110" s="24">
        <v>90.8</v>
      </c>
      <c r="BI110" s="24">
        <v>133.19999999999999</v>
      </c>
    </row>
    <row r="111" spans="1:61">
      <c r="C111" t="s">
        <v>121</v>
      </c>
      <c r="D111" t="s">
        <v>276</v>
      </c>
      <c r="E111" t="s">
        <v>277</v>
      </c>
      <c r="F111" t="s">
        <v>124</v>
      </c>
      <c r="K111" t="s">
        <v>279</v>
      </c>
      <c r="L111" t="s">
        <v>279</v>
      </c>
      <c r="M111" t="s">
        <v>132</v>
      </c>
      <c r="N111">
        <v>15</v>
      </c>
      <c r="P111">
        <v>10</v>
      </c>
      <c r="Q111">
        <v>8.3000000000000007</v>
      </c>
      <c r="R111" s="18">
        <v>6</v>
      </c>
      <c r="U111" s="1"/>
      <c r="V111" s="1"/>
      <c r="W111" s="1"/>
      <c r="X111" s="20"/>
      <c r="Y111" s="1"/>
      <c r="Z111" s="20"/>
      <c r="AA111" s="20"/>
      <c r="AB111" s="20" t="s">
        <v>184</v>
      </c>
      <c r="AC111" s="20"/>
      <c r="AD111" s="20"/>
      <c r="AE111" s="20"/>
      <c r="AF111" s="20"/>
      <c r="AG111" s="20"/>
      <c r="AI111" s="20"/>
      <c r="AL111" s="18" t="s">
        <v>184</v>
      </c>
      <c r="AM111" s="20"/>
      <c r="AP111" s="20"/>
      <c r="AS111" s="20"/>
      <c r="AV111" s="18" t="s">
        <v>184</v>
      </c>
      <c r="BE111" s="18" t="s">
        <v>130</v>
      </c>
      <c r="BG111" s="19"/>
      <c r="BH111" s="24" t="s">
        <v>130</v>
      </c>
      <c r="BI111" s="24" t="s">
        <v>130</v>
      </c>
    </row>
    <row r="112" spans="1:61">
      <c r="C112" t="s">
        <v>121</v>
      </c>
      <c r="D112" t="s">
        <v>276</v>
      </c>
      <c r="E112" t="s">
        <v>277</v>
      </c>
      <c r="F112" t="s">
        <v>124</v>
      </c>
      <c r="K112" t="s">
        <v>279</v>
      </c>
      <c r="L112" t="s">
        <v>279</v>
      </c>
      <c r="M112" t="s">
        <v>132</v>
      </c>
      <c r="N112">
        <v>15</v>
      </c>
      <c r="P112">
        <v>10</v>
      </c>
      <c r="Q112">
        <v>17.5</v>
      </c>
      <c r="R112" s="18">
        <v>6</v>
      </c>
      <c r="U112" s="1"/>
      <c r="V112" s="1"/>
      <c r="W112" s="1"/>
      <c r="X112" s="20"/>
      <c r="Y112" s="1"/>
      <c r="Z112" s="20"/>
      <c r="AA112" s="20"/>
      <c r="AB112" s="20" t="s">
        <v>184</v>
      </c>
      <c r="AC112" s="20"/>
      <c r="AD112" s="20"/>
      <c r="AE112" s="20"/>
      <c r="AF112" s="20"/>
      <c r="AG112" s="20"/>
      <c r="AI112" s="20"/>
      <c r="AL112" s="18" t="s">
        <v>184</v>
      </c>
      <c r="AM112" s="20"/>
      <c r="AP112" s="20"/>
      <c r="AS112" s="20"/>
      <c r="AV112" s="18" t="s">
        <v>184</v>
      </c>
      <c r="BD112" s="18">
        <v>12.2</v>
      </c>
      <c r="BG112" s="19"/>
      <c r="BH112" s="24">
        <v>9.3000000000000007</v>
      </c>
      <c r="BI112" s="24">
        <v>15.5</v>
      </c>
    </row>
    <row r="113" spans="1:59">
      <c r="A113" t="s">
        <v>280</v>
      </c>
      <c r="B113" s="55" t="s">
        <v>281</v>
      </c>
      <c r="D113" t="s">
        <v>282</v>
      </c>
      <c r="E113" t="s">
        <v>123</v>
      </c>
      <c r="F113" t="s">
        <v>124</v>
      </c>
      <c r="G113" t="s">
        <v>283</v>
      </c>
      <c r="J113" t="s">
        <v>284</v>
      </c>
      <c r="K113" t="s">
        <v>144</v>
      </c>
      <c r="M113" t="s">
        <v>132</v>
      </c>
      <c r="N113">
        <v>7</v>
      </c>
      <c r="P113" s="31" t="s">
        <v>285</v>
      </c>
      <c r="Q113">
        <v>21</v>
      </c>
      <c r="R113" s="18">
        <v>1</v>
      </c>
      <c r="U113" s="1"/>
      <c r="V113" s="18" t="s">
        <v>270</v>
      </c>
      <c r="W113" s="1">
        <v>2.7</v>
      </c>
      <c r="X113" s="20"/>
      <c r="Y113" s="1"/>
      <c r="Z113" s="20">
        <v>2.7</v>
      </c>
      <c r="AA113" s="20"/>
      <c r="AB113" s="20"/>
      <c r="AC113" s="20"/>
      <c r="AD113" s="20"/>
      <c r="AE113" s="20"/>
      <c r="AF113" s="20"/>
      <c r="AG113" s="20">
        <v>1.7</v>
      </c>
      <c r="AI113" s="20"/>
      <c r="AJ113" s="20">
        <v>1.7</v>
      </c>
      <c r="AK113" s="20"/>
      <c r="AL113" s="20"/>
      <c r="AM113" s="20"/>
      <c r="AP113" s="20"/>
      <c r="AS113" s="20"/>
      <c r="AV113" s="18" t="s">
        <v>184</v>
      </c>
      <c r="BA113">
        <v>2.6</v>
      </c>
      <c r="BD113" s="18">
        <v>2.6</v>
      </c>
    </row>
    <row r="114" spans="1:59">
      <c r="D114" t="s">
        <v>282</v>
      </c>
      <c r="E114" t="s">
        <v>123</v>
      </c>
      <c r="F114" t="s">
        <v>124</v>
      </c>
      <c r="G114" t="s">
        <v>283</v>
      </c>
      <c r="J114" t="s">
        <v>286</v>
      </c>
      <c r="K114" t="s">
        <v>144</v>
      </c>
      <c r="M114" t="s">
        <v>132</v>
      </c>
      <c r="N114">
        <v>25</v>
      </c>
      <c r="P114" t="s">
        <v>287</v>
      </c>
      <c r="Q114">
        <v>21</v>
      </c>
      <c r="R114" s="18">
        <v>1</v>
      </c>
      <c r="U114" s="1"/>
      <c r="V114" s="1"/>
      <c r="W114" s="1" t="s">
        <v>130</v>
      </c>
      <c r="X114" s="20"/>
      <c r="Y114" s="1"/>
      <c r="Z114" s="20"/>
      <c r="AA114" s="20" t="s">
        <v>130</v>
      </c>
      <c r="AB114" s="20"/>
      <c r="AC114" s="20"/>
      <c r="AD114" s="20"/>
      <c r="AE114" s="20"/>
      <c r="AF114" s="20"/>
      <c r="AG114" s="20" t="s">
        <v>130</v>
      </c>
      <c r="AI114" s="20"/>
      <c r="AJ114" s="20"/>
      <c r="AK114" s="20" t="s">
        <v>130</v>
      </c>
      <c r="AL114" s="20"/>
      <c r="AM114" s="20"/>
      <c r="AP114" s="20"/>
      <c r="AS114" s="20"/>
      <c r="AV114" s="18" t="s">
        <v>184</v>
      </c>
      <c r="BA114" t="s">
        <v>130</v>
      </c>
      <c r="BE114" s="18" t="s">
        <v>130</v>
      </c>
    </row>
    <row r="115" spans="1:59">
      <c r="D115" t="s">
        <v>282</v>
      </c>
      <c r="E115" t="s">
        <v>123</v>
      </c>
      <c r="F115" t="s">
        <v>124</v>
      </c>
      <c r="G115" t="s">
        <v>283</v>
      </c>
      <c r="J115" t="s">
        <v>288</v>
      </c>
      <c r="K115" t="s">
        <v>144</v>
      </c>
      <c r="M115" t="s">
        <v>132</v>
      </c>
      <c r="N115">
        <v>7</v>
      </c>
      <c r="P115" s="31" t="s">
        <v>285</v>
      </c>
      <c r="Q115">
        <v>7</v>
      </c>
      <c r="R115" s="18">
        <v>1</v>
      </c>
      <c r="U115" s="1"/>
      <c r="V115" s="1"/>
      <c r="W115" s="1" t="s">
        <v>130</v>
      </c>
      <c r="X115" s="20"/>
      <c r="Y115" s="1"/>
      <c r="Z115" s="20"/>
      <c r="AA115" s="20" t="s">
        <v>130</v>
      </c>
      <c r="AB115" s="20"/>
      <c r="AC115" s="20"/>
      <c r="AD115" s="20"/>
      <c r="AE115" s="20"/>
      <c r="AF115" s="20"/>
      <c r="AG115" s="20" t="s">
        <v>130</v>
      </c>
      <c r="AI115" s="20"/>
      <c r="AJ115" s="20"/>
      <c r="AK115" s="20" t="s">
        <v>130</v>
      </c>
      <c r="AL115" s="20"/>
      <c r="AM115" s="20"/>
      <c r="AP115" s="20"/>
      <c r="AS115" s="20"/>
      <c r="AV115" s="18" t="s">
        <v>184</v>
      </c>
      <c r="BA115" t="s">
        <v>130</v>
      </c>
      <c r="BE115" s="18" t="s">
        <v>130</v>
      </c>
    </row>
    <row r="116" spans="1:59">
      <c r="D116" t="s">
        <v>282</v>
      </c>
      <c r="E116" t="s">
        <v>123</v>
      </c>
      <c r="F116" t="s">
        <v>124</v>
      </c>
      <c r="G116" t="s">
        <v>283</v>
      </c>
      <c r="J116" t="s">
        <v>286</v>
      </c>
      <c r="K116" t="s">
        <v>144</v>
      </c>
      <c r="M116" t="s">
        <v>132</v>
      </c>
      <c r="N116">
        <v>25</v>
      </c>
      <c r="P116" t="s">
        <v>287</v>
      </c>
      <c r="Q116">
        <v>7</v>
      </c>
      <c r="R116" s="18">
        <v>1</v>
      </c>
      <c r="U116" s="1"/>
      <c r="V116" s="1"/>
      <c r="W116" s="1" t="s">
        <v>130</v>
      </c>
      <c r="X116" s="20"/>
      <c r="Y116" s="1"/>
      <c r="Z116" s="20"/>
      <c r="AA116" s="20" t="s">
        <v>130</v>
      </c>
      <c r="AB116" s="20"/>
      <c r="AC116" s="20"/>
      <c r="AD116" s="20"/>
      <c r="AE116" s="20"/>
      <c r="AF116" s="20"/>
      <c r="AG116" s="20">
        <v>0.3</v>
      </c>
      <c r="AI116" s="20"/>
      <c r="AJ116" s="20">
        <v>0.3</v>
      </c>
      <c r="AK116" s="20"/>
      <c r="AL116" s="20"/>
      <c r="AM116" s="20"/>
      <c r="AP116" s="20"/>
      <c r="AS116" s="20"/>
      <c r="AV116" s="18" t="s">
        <v>184</v>
      </c>
      <c r="BA116" t="s">
        <v>289</v>
      </c>
      <c r="BE116" s="18" t="s">
        <v>289</v>
      </c>
    </row>
    <row r="117" spans="1:59">
      <c r="D117" t="s">
        <v>282</v>
      </c>
      <c r="E117" t="s">
        <v>261</v>
      </c>
      <c r="F117" t="s">
        <v>124</v>
      </c>
      <c r="G117" t="s">
        <v>283</v>
      </c>
      <c r="J117" t="s">
        <v>290</v>
      </c>
      <c r="K117" t="s">
        <v>144</v>
      </c>
      <c r="M117" t="s">
        <v>132</v>
      </c>
      <c r="N117">
        <v>7</v>
      </c>
      <c r="P117">
        <v>20</v>
      </c>
      <c r="Q117">
        <v>21</v>
      </c>
      <c r="R117" s="18">
        <v>1</v>
      </c>
      <c r="U117" s="1"/>
      <c r="V117" s="1"/>
      <c r="W117" s="1" t="s">
        <v>130</v>
      </c>
      <c r="X117" s="20"/>
      <c r="Y117" s="1"/>
      <c r="Z117" s="20"/>
      <c r="AA117" s="20" t="s">
        <v>130</v>
      </c>
      <c r="AB117" s="20"/>
      <c r="AC117" s="20"/>
      <c r="AD117" s="20"/>
      <c r="AE117" s="20"/>
      <c r="AF117" s="20"/>
      <c r="AG117" s="20" t="s">
        <v>130</v>
      </c>
      <c r="AI117" s="20"/>
      <c r="AJ117" s="20"/>
      <c r="AK117" s="20" t="s">
        <v>130</v>
      </c>
      <c r="AL117" s="20"/>
      <c r="AM117" s="20"/>
      <c r="AP117" s="20"/>
      <c r="AS117" s="20"/>
      <c r="AV117" s="18" t="s">
        <v>184</v>
      </c>
      <c r="BA117" t="s">
        <v>130</v>
      </c>
      <c r="BE117" s="18" t="s">
        <v>130</v>
      </c>
    </row>
    <row r="118" spans="1:59">
      <c r="D118" t="s">
        <v>282</v>
      </c>
      <c r="E118" t="s">
        <v>123</v>
      </c>
      <c r="F118" t="s">
        <v>124</v>
      </c>
      <c r="G118" t="s">
        <v>283</v>
      </c>
      <c r="J118" t="s">
        <v>291</v>
      </c>
      <c r="K118" t="s">
        <v>144</v>
      </c>
      <c r="M118" t="s">
        <v>132</v>
      </c>
      <c r="N118">
        <v>7</v>
      </c>
      <c r="P118" s="31" t="s">
        <v>285</v>
      </c>
      <c r="R118" s="18">
        <v>1</v>
      </c>
      <c r="U118" s="1"/>
      <c r="V118" s="1"/>
      <c r="W118" s="1">
        <v>4.5</v>
      </c>
      <c r="X118" s="20"/>
      <c r="Y118" s="1"/>
      <c r="Z118" s="20">
        <v>4.5</v>
      </c>
      <c r="AA118" s="20"/>
      <c r="AB118" s="20"/>
      <c r="AC118" s="20"/>
      <c r="AD118" s="20"/>
      <c r="AE118" s="20"/>
      <c r="AF118" s="20"/>
      <c r="AG118" s="20">
        <v>3.2</v>
      </c>
      <c r="AI118" s="20"/>
      <c r="AJ118" s="20">
        <v>3.2</v>
      </c>
      <c r="AK118" s="20"/>
      <c r="AL118" s="20"/>
      <c r="AM118" s="20"/>
      <c r="AP118" s="20"/>
      <c r="AS118" s="20"/>
      <c r="AV118" s="18" t="s">
        <v>184</v>
      </c>
      <c r="BA118">
        <v>11.2</v>
      </c>
      <c r="BD118" s="18">
        <v>11.2</v>
      </c>
    </row>
    <row r="119" spans="1:59">
      <c r="D119" t="s">
        <v>282</v>
      </c>
      <c r="E119" t="s">
        <v>222</v>
      </c>
      <c r="F119" t="s">
        <v>124</v>
      </c>
      <c r="G119" t="s">
        <v>283</v>
      </c>
      <c r="K119" t="s">
        <v>144</v>
      </c>
      <c r="M119" t="s">
        <v>132</v>
      </c>
      <c r="N119">
        <v>12</v>
      </c>
      <c r="P119">
        <v>15</v>
      </c>
      <c r="Q119">
        <v>21</v>
      </c>
      <c r="R119" s="18">
        <v>1</v>
      </c>
      <c r="U119" s="1"/>
      <c r="V119" s="1"/>
      <c r="W119" s="1" t="s">
        <v>130</v>
      </c>
      <c r="X119" s="20"/>
      <c r="Y119" s="1"/>
      <c r="Z119" s="20"/>
      <c r="AA119" s="20" t="s">
        <v>130</v>
      </c>
      <c r="AB119" s="20"/>
      <c r="AC119" s="20"/>
      <c r="AD119" s="20"/>
      <c r="AE119" s="20"/>
      <c r="AF119" s="20"/>
      <c r="AG119" s="20" t="s">
        <v>130</v>
      </c>
      <c r="AI119" s="20"/>
      <c r="AJ119" s="20"/>
      <c r="AK119" s="20" t="s">
        <v>130</v>
      </c>
      <c r="AL119" s="20"/>
      <c r="AM119" s="20"/>
      <c r="AP119" s="20"/>
      <c r="AS119" s="20"/>
      <c r="AV119" s="18" t="s">
        <v>184</v>
      </c>
      <c r="BA119" t="s">
        <v>130</v>
      </c>
      <c r="BE119" s="18" t="s">
        <v>130</v>
      </c>
    </row>
    <row r="120" spans="1:59">
      <c r="D120" t="s">
        <v>282</v>
      </c>
      <c r="E120" t="s">
        <v>240</v>
      </c>
      <c r="F120" t="s">
        <v>124</v>
      </c>
      <c r="G120" t="s">
        <v>283</v>
      </c>
      <c r="K120" t="s">
        <v>144</v>
      </c>
      <c r="M120" t="s">
        <v>132</v>
      </c>
      <c r="N120">
        <v>12</v>
      </c>
      <c r="P120">
        <v>15</v>
      </c>
      <c r="Q120">
        <v>21</v>
      </c>
      <c r="R120" s="18">
        <v>1</v>
      </c>
      <c r="U120" s="1"/>
      <c r="V120" s="1"/>
      <c r="W120" s="1" t="s">
        <v>130</v>
      </c>
      <c r="X120" s="20"/>
      <c r="Y120" s="1"/>
      <c r="Z120" s="20"/>
      <c r="AA120" s="20" t="s">
        <v>130</v>
      </c>
      <c r="AB120" s="20"/>
      <c r="AC120" s="20"/>
      <c r="AD120" s="20"/>
      <c r="AE120" s="20"/>
      <c r="AF120" s="20"/>
      <c r="AG120" s="20" t="s">
        <v>130</v>
      </c>
      <c r="AI120" s="20"/>
      <c r="AJ120" s="20"/>
      <c r="AK120" s="20" t="s">
        <v>130</v>
      </c>
      <c r="AL120" s="20"/>
      <c r="AM120" s="20"/>
      <c r="AP120" s="20"/>
      <c r="AS120" s="20"/>
      <c r="AV120" s="18" t="s">
        <v>184</v>
      </c>
      <c r="BA120" t="s">
        <v>130</v>
      </c>
      <c r="BE120" s="18" t="s">
        <v>130</v>
      </c>
    </row>
    <row r="121" spans="1:59">
      <c r="D121" t="s">
        <v>282</v>
      </c>
      <c r="E121" t="s">
        <v>123</v>
      </c>
      <c r="F121" t="s">
        <v>124</v>
      </c>
      <c r="G121" t="s">
        <v>283</v>
      </c>
      <c r="K121" t="s">
        <v>170</v>
      </c>
      <c r="L121" t="s">
        <v>263</v>
      </c>
      <c r="M121" t="s">
        <v>132</v>
      </c>
      <c r="N121">
        <v>7</v>
      </c>
      <c r="P121" s="32" t="s">
        <v>258</v>
      </c>
      <c r="R121" s="18">
        <v>1</v>
      </c>
      <c r="U121" s="1"/>
      <c r="V121" s="1"/>
      <c r="W121" s="1">
        <v>8.1999999999999993</v>
      </c>
      <c r="X121" s="20"/>
      <c r="Y121" s="1"/>
      <c r="Z121" s="20">
        <v>8.1999999999999993</v>
      </c>
      <c r="AA121" s="20"/>
      <c r="AB121" s="20"/>
      <c r="AC121" s="20"/>
      <c r="AD121" s="20"/>
      <c r="AE121" s="20"/>
      <c r="AF121" s="20"/>
      <c r="AG121" s="20">
        <v>6.3</v>
      </c>
      <c r="AI121" s="20"/>
      <c r="AJ121" s="20">
        <v>6.3</v>
      </c>
      <c r="AK121" s="20"/>
      <c r="AL121" s="20"/>
      <c r="AM121" s="20"/>
      <c r="AP121" s="20"/>
      <c r="AS121" s="20"/>
      <c r="AV121" s="18" t="s">
        <v>184</v>
      </c>
      <c r="BA121">
        <v>7.9</v>
      </c>
      <c r="BD121" s="18">
        <v>7.9</v>
      </c>
    </row>
    <row r="122" spans="1:59">
      <c r="D122" t="s">
        <v>282</v>
      </c>
      <c r="E122" t="s">
        <v>123</v>
      </c>
      <c r="F122" t="s">
        <v>124</v>
      </c>
      <c r="G122" t="s">
        <v>283</v>
      </c>
      <c r="K122" t="s">
        <v>182</v>
      </c>
      <c r="L122" t="s">
        <v>183</v>
      </c>
      <c r="M122" t="s">
        <v>132</v>
      </c>
      <c r="N122">
        <v>7</v>
      </c>
      <c r="P122" s="32" t="s">
        <v>258</v>
      </c>
      <c r="R122" s="18">
        <v>1</v>
      </c>
      <c r="U122" s="1"/>
      <c r="V122" s="1"/>
      <c r="W122" s="1">
        <v>3.2</v>
      </c>
      <c r="X122" s="20"/>
      <c r="Y122" s="1"/>
      <c r="Z122" s="20">
        <v>3.2</v>
      </c>
      <c r="AA122" s="20"/>
      <c r="AB122" s="20"/>
      <c r="AC122" s="20"/>
      <c r="AD122" s="20"/>
      <c r="AE122" s="20"/>
      <c r="AF122" s="20"/>
      <c r="AG122" s="20">
        <v>2.2000000000000002</v>
      </c>
      <c r="AI122" s="20"/>
      <c r="AJ122" s="20">
        <v>2.2000000000000002</v>
      </c>
      <c r="AK122" s="20"/>
      <c r="AL122" s="20"/>
      <c r="AM122" s="20"/>
      <c r="AP122" s="20"/>
      <c r="AS122" s="20"/>
      <c r="AV122" s="18" t="s">
        <v>184</v>
      </c>
      <c r="BA122">
        <v>3.7</v>
      </c>
      <c r="BD122" s="18">
        <v>3.7</v>
      </c>
    </row>
    <row r="123" spans="1:59">
      <c r="D123" t="s">
        <v>282</v>
      </c>
      <c r="E123" t="s">
        <v>123</v>
      </c>
      <c r="F123" t="s">
        <v>124</v>
      </c>
      <c r="G123" t="s">
        <v>283</v>
      </c>
      <c r="K123" t="s">
        <v>126</v>
      </c>
      <c r="L123" t="s">
        <v>292</v>
      </c>
      <c r="M123" t="s">
        <v>132</v>
      </c>
      <c r="N123">
        <v>7</v>
      </c>
      <c r="P123" s="32" t="s">
        <v>293</v>
      </c>
      <c r="R123" s="18">
        <v>1</v>
      </c>
      <c r="U123" s="1"/>
      <c r="V123" s="1"/>
      <c r="W123" s="1">
        <v>10.3</v>
      </c>
      <c r="X123" s="20"/>
      <c r="Y123" s="1"/>
      <c r="Z123" s="20">
        <v>10.3</v>
      </c>
      <c r="AA123" s="20"/>
      <c r="AB123" s="20"/>
      <c r="AC123" s="20"/>
      <c r="AD123" s="20"/>
      <c r="AE123" s="20"/>
      <c r="AF123" s="20"/>
      <c r="AG123" s="20">
        <v>9.3000000000000007</v>
      </c>
      <c r="AI123" s="20"/>
      <c r="AJ123" s="20">
        <v>9.3000000000000007</v>
      </c>
      <c r="AK123" s="20"/>
      <c r="AL123" s="20"/>
      <c r="AM123" s="20"/>
      <c r="AP123" s="20"/>
      <c r="AS123" s="20"/>
      <c r="AV123" s="18" t="s">
        <v>184</v>
      </c>
      <c r="BA123">
        <v>11.1</v>
      </c>
      <c r="BD123" s="18">
        <v>11.1</v>
      </c>
    </row>
    <row r="124" spans="1:59">
      <c r="D124" t="s">
        <v>282</v>
      </c>
      <c r="E124" t="s">
        <v>123</v>
      </c>
      <c r="F124" t="s">
        <v>124</v>
      </c>
      <c r="G124" t="s">
        <v>283</v>
      </c>
      <c r="K124" t="s">
        <v>126</v>
      </c>
      <c r="L124" t="s">
        <v>294</v>
      </c>
      <c r="M124" t="s">
        <v>132</v>
      </c>
      <c r="N124">
        <v>7</v>
      </c>
      <c r="P124" s="32" t="s">
        <v>293</v>
      </c>
      <c r="R124" s="18">
        <v>1</v>
      </c>
      <c r="U124" s="1"/>
      <c r="V124" s="1"/>
      <c r="W124" s="1">
        <v>31</v>
      </c>
      <c r="X124" s="20"/>
      <c r="Y124" s="1"/>
      <c r="Z124" s="20">
        <v>31</v>
      </c>
      <c r="AA124" s="20"/>
      <c r="AB124" s="20"/>
      <c r="AC124" s="20"/>
      <c r="AD124" s="20"/>
      <c r="AE124" s="20"/>
      <c r="AF124" s="20"/>
      <c r="AG124" s="20">
        <v>25.4</v>
      </c>
      <c r="AI124" s="20"/>
      <c r="AJ124" s="20">
        <v>25.4</v>
      </c>
      <c r="AK124" s="20"/>
      <c r="AL124" s="20"/>
      <c r="AM124" s="20"/>
      <c r="AP124" s="20"/>
      <c r="AS124" s="20"/>
      <c r="AV124" s="18" t="s">
        <v>184</v>
      </c>
      <c r="BA124">
        <v>50.4</v>
      </c>
      <c r="BD124" s="18">
        <v>50.4</v>
      </c>
    </row>
    <row r="125" spans="1:59">
      <c r="D125" t="s">
        <v>282</v>
      </c>
      <c r="E125" t="s">
        <v>222</v>
      </c>
      <c r="F125" t="s">
        <v>124</v>
      </c>
      <c r="G125" t="s">
        <v>283</v>
      </c>
      <c r="J125" t="s">
        <v>295</v>
      </c>
      <c r="K125" t="s">
        <v>126</v>
      </c>
      <c r="L125" t="s">
        <v>294</v>
      </c>
      <c r="M125" t="s">
        <v>132</v>
      </c>
      <c r="N125">
        <v>0</v>
      </c>
      <c r="P125" s="32" t="s">
        <v>293</v>
      </c>
      <c r="R125" s="18">
        <v>1</v>
      </c>
      <c r="U125" s="1"/>
      <c r="V125" s="1"/>
      <c r="W125" s="1">
        <v>3.9</v>
      </c>
      <c r="X125" s="20"/>
      <c r="Y125" s="1"/>
      <c r="Z125" s="20">
        <v>3.9</v>
      </c>
      <c r="AA125" s="20"/>
      <c r="AB125" s="20"/>
      <c r="AC125" s="20"/>
      <c r="AD125" s="20"/>
      <c r="AE125" s="20"/>
      <c r="AF125" s="20"/>
      <c r="AG125" s="20">
        <v>2</v>
      </c>
      <c r="AI125" s="20"/>
      <c r="AJ125" s="20">
        <v>2</v>
      </c>
      <c r="AK125" s="20"/>
      <c r="AL125" s="20"/>
      <c r="AM125" s="20"/>
      <c r="AP125" s="20"/>
      <c r="AS125" s="20"/>
      <c r="AV125" s="18" t="s">
        <v>184</v>
      </c>
      <c r="BA125">
        <v>4.4000000000000004</v>
      </c>
      <c r="BD125" s="18">
        <v>4.4000000000000004</v>
      </c>
    </row>
    <row r="126" spans="1:59">
      <c r="A126" t="s">
        <v>296</v>
      </c>
      <c r="B126" s="55" t="s">
        <v>297</v>
      </c>
      <c r="D126" t="s">
        <v>298</v>
      </c>
      <c r="E126" t="s">
        <v>123</v>
      </c>
      <c r="F126" t="s">
        <v>124</v>
      </c>
      <c r="H126" t="s">
        <v>124</v>
      </c>
      <c r="J126" t="s">
        <v>299</v>
      </c>
      <c r="K126" t="s">
        <v>214</v>
      </c>
      <c r="L126" t="s">
        <v>300</v>
      </c>
      <c r="M126" t="s">
        <v>131</v>
      </c>
      <c r="N126">
        <v>15</v>
      </c>
      <c r="O126" t="s">
        <v>301</v>
      </c>
      <c r="P126">
        <v>10</v>
      </c>
      <c r="R126" s="18">
        <v>4</v>
      </c>
      <c r="U126" s="1"/>
      <c r="V126" s="1"/>
      <c r="W126" s="1"/>
      <c r="X126" s="20"/>
      <c r="Y126" s="1"/>
      <c r="Z126" s="20">
        <v>3.93</v>
      </c>
      <c r="AA126" s="20"/>
      <c r="AB126" s="20"/>
      <c r="AC126" s="20">
        <v>0.73</v>
      </c>
      <c r="AD126" s="20"/>
      <c r="AE126" s="20"/>
      <c r="AF126" s="20"/>
      <c r="AG126" s="20"/>
      <c r="AI126" s="20"/>
      <c r="AJ126" s="18">
        <v>7.45</v>
      </c>
      <c r="AM126" s="20">
        <v>0.56999999999999995</v>
      </c>
      <c r="AP126" s="20"/>
      <c r="AS126" s="20"/>
      <c r="AT126" s="18">
        <v>3.23</v>
      </c>
      <c r="AW126" s="18">
        <v>0.95</v>
      </c>
      <c r="BD126" s="18">
        <v>2.71</v>
      </c>
      <c r="BG126" s="18">
        <v>0.82</v>
      </c>
    </row>
    <row r="127" spans="1:59">
      <c r="D127" t="s">
        <v>298</v>
      </c>
      <c r="E127" t="s">
        <v>123</v>
      </c>
      <c r="F127" t="s">
        <v>124</v>
      </c>
      <c r="H127" t="s">
        <v>302</v>
      </c>
      <c r="J127" t="s">
        <v>299</v>
      </c>
      <c r="K127" t="s">
        <v>214</v>
      </c>
      <c r="L127" t="s">
        <v>300</v>
      </c>
      <c r="M127" t="s">
        <v>131</v>
      </c>
      <c r="N127">
        <v>15</v>
      </c>
      <c r="O127" t="s">
        <v>301</v>
      </c>
      <c r="P127">
        <v>10</v>
      </c>
      <c r="R127" s="18">
        <v>4</v>
      </c>
      <c r="U127" s="1"/>
      <c r="V127" s="18" t="s">
        <v>303</v>
      </c>
      <c r="W127" s="1"/>
      <c r="X127" s="20"/>
      <c r="Y127" s="1"/>
      <c r="Z127" s="20">
        <v>3.59</v>
      </c>
      <c r="AA127" s="20"/>
      <c r="AB127" s="20"/>
      <c r="AC127" s="20">
        <v>0.9</v>
      </c>
      <c r="AD127" s="20"/>
      <c r="AE127" s="20"/>
      <c r="AF127" s="20"/>
      <c r="AG127" s="20"/>
      <c r="AI127" s="20"/>
      <c r="AJ127" s="18">
        <v>5.21</v>
      </c>
      <c r="AM127" s="20">
        <v>2.2400000000000002</v>
      </c>
      <c r="AP127" s="20"/>
      <c r="AS127" s="20"/>
      <c r="AT127" s="18">
        <v>3.06</v>
      </c>
      <c r="AW127" s="18">
        <v>0.9</v>
      </c>
      <c r="BD127" s="18">
        <v>2.17</v>
      </c>
      <c r="BG127" s="18">
        <v>0.76</v>
      </c>
    </row>
    <row r="128" spans="1:59">
      <c r="D128" t="s">
        <v>298</v>
      </c>
      <c r="E128" t="s">
        <v>123</v>
      </c>
      <c r="F128" t="s">
        <v>124</v>
      </c>
      <c r="H128" t="s">
        <v>302</v>
      </c>
      <c r="J128" t="s">
        <v>299</v>
      </c>
      <c r="K128" t="s">
        <v>214</v>
      </c>
      <c r="L128" t="s">
        <v>300</v>
      </c>
      <c r="M128" t="s">
        <v>131</v>
      </c>
      <c r="N128">
        <v>15</v>
      </c>
      <c r="O128" t="s">
        <v>301</v>
      </c>
      <c r="P128">
        <v>10</v>
      </c>
      <c r="R128" s="18">
        <v>4</v>
      </c>
      <c r="U128" s="1"/>
      <c r="V128" s="1"/>
      <c r="W128" s="1"/>
      <c r="X128" s="20"/>
      <c r="Y128" s="1"/>
      <c r="Z128" s="20">
        <v>3.55</v>
      </c>
      <c r="AA128" s="20"/>
      <c r="AB128" s="20"/>
      <c r="AC128" s="20">
        <v>0.28999999999999998</v>
      </c>
      <c r="AD128" s="20"/>
      <c r="AE128" s="20"/>
      <c r="AF128" s="20"/>
      <c r="AG128" s="20"/>
      <c r="AI128" s="20"/>
      <c r="AJ128" s="18">
        <v>5.79</v>
      </c>
      <c r="AM128" s="20">
        <v>1.42</v>
      </c>
      <c r="AP128" s="20"/>
      <c r="AS128" s="20"/>
      <c r="AT128" s="18">
        <v>2.29</v>
      </c>
      <c r="AW128" s="18">
        <v>0.24</v>
      </c>
      <c r="BD128" s="18">
        <v>2.0299999999999998</v>
      </c>
      <c r="BG128" s="18">
        <v>0.2</v>
      </c>
    </row>
    <row r="129" spans="1:59">
      <c r="D129" t="s">
        <v>298</v>
      </c>
      <c r="E129" t="s">
        <v>123</v>
      </c>
      <c r="F129" t="s">
        <v>124</v>
      </c>
      <c r="H129" t="s">
        <v>302</v>
      </c>
      <c r="J129" t="s">
        <v>299</v>
      </c>
      <c r="K129" t="s">
        <v>214</v>
      </c>
      <c r="L129" t="s">
        <v>300</v>
      </c>
      <c r="M129" t="s">
        <v>131</v>
      </c>
      <c r="N129">
        <v>15</v>
      </c>
      <c r="O129" t="s">
        <v>301</v>
      </c>
      <c r="P129">
        <v>10</v>
      </c>
      <c r="R129" s="18">
        <v>4</v>
      </c>
      <c r="U129" s="1"/>
      <c r="V129" s="1"/>
      <c r="W129" s="1"/>
      <c r="X129" s="20"/>
      <c r="Y129" s="1"/>
      <c r="Z129" s="20">
        <v>1.6</v>
      </c>
      <c r="AA129" s="20"/>
      <c r="AB129" s="20"/>
      <c r="AC129" s="20">
        <v>0.41</v>
      </c>
      <c r="AD129" s="20"/>
      <c r="AE129" s="20"/>
      <c r="AF129" s="20"/>
      <c r="AG129" s="20"/>
      <c r="AI129" s="20"/>
      <c r="AJ129" s="18">
        <v>3.43</v>
      </c>
      <c r="AM129" s="20">
        <v>0.49</v>
      </c>
      <c r="AP129" s="20"/>
      <c r="AS129" s="20"/>
      <c r="AT129" s="18">
        <v>1.42</v>
      </c>
      <c r="AW129" s="18">
        <v>0.37</v>
      </c>
      <c r="BD129" s="18">
        <v>1.07</v>
      </c>
      <c r="BG129" s="18">
        <v>0.08</v>
      </c>
    </row>
    <row r="130" spans="1:59">
      <c r="A130" t="s">
        <v>304</v>
      </c>
      <c r="D130" t="s">
        <v>305</v>
      </c>
      <c r="E130" t="s">
        <v>222</v>
      </c>
      <c r="F130" t="s">
        <v>167</v>
      </c>
      <c r="J130" t="s">
        <v>222</v>
      </c>
      <c r="K130" t="s">
        <v>199</v>
      </c>
      <c r="L130" t="s">
        <v>306</v>
      </c>
      <c r="M130" t="s">
        <v>131</v>
      </c>
      <c r="P130">
        <v>4</v>
      </c>
      <c r="R130" s="18">
        <v>3</v>
      </c>
      <c r="U130" s="1"/>
      <c r="V130" s="18" t="s">
        <v>270</v>
      </c>
      <c r="W130" s="1"/>
      <c r="X130" s="20"/>
      <c r="Y130" s="1"/>
      <c r="Z130" s="20"/>
      <c r="AA130" s="20"/>
      <c r="AB130" s="20" t="s">
        <v>184</v>
      </c>
      <c r="AC130" s="20"/>
      <c r="AD130" s="20"/>
      <c r="AE130" s="20"/>
      <c r="AF130" s="20"/>
      <c r="AG130" s="20"/>
      <c r="AI130" s="20"/>
      <c r="AL130" s="18" t="s">
        <v>184</v>
      </c>
      <c r="AM130" s="20"/>
      <c r="AP130" s="20"/>
      <c r="AS130" s="20"/>
      <c r="AV130" s="18" t="s">
        <v>184</v>
      </c>
      <c r="BD130" s="18">
        <v>0.15</v>
      </c>
      <c r="BG130" s="18">
        <v>0.05</v>
      </c>
    </row>
    <row r="131" spans="1:59">
      <c r="D131" t="s">
        <v>305</v>
      </c>
      <c r="E131" t="s">
        <v>222</v>
      </c>
      <c r="F131" t="s">
        <v>167</v>
      </c>
      <c r="J131" t="s">
        <v>222</v>
      </c>
      <c r="K131" t="s">
        <v>158</v>
      </c>
      <c r="L131" t="s">
        <v>307</v>
      </c>
      <c r="M131" t="s">
        <v>131</v>
      </c>
      <c r="P131">
        <v>5</v>
      </c>
      <c r="R131" s="18">
        <v>3</v>
      </c>
      <c r="U131" s="1"/>
      <c r="V131" s="18" t="s">
        <v>270</v>
      </c>
      <c r="W131" s="1"/>
      <c r="X131" s="20"/>
      <c r="Y131" s="1"/>
      <c r="Z131" s="20"/>
      <c r="AA131" s="20"/>
      <c r="AB131" s="20" t="s">
        <v>184</v>
      </c>
      <c r="AC131" s="20"/>
      <c r="AD131" s="20"/>
      <c r="AE131" s="20"/>
      <c r="AF131" s="20"/>
      <c r="AG131" s="20"/>
      <c r="AI131" s="20"/>
      <c r="AL131" s="18" t="s">
        <v>184</v>
      </c>
      <c r="AM131" s="20"/>
      <c r="AP131" s="20"/>
      <c r="AS131" s="20"/>
      <c r="AV131" s="18" t="s">
        <v>184</v>
      </c>
      <c r="BE131" s="18" t="s">
        <v>130</v>
      </c>
    </row>
    <row r="132" spans="1:59">
      <c r="D132" t="s">
        <v>305</v>
      </c>
      <c r="E132" t="s">
        <v>222</v>
      </c>
      <c r="F132" t="s">
        <v>167</v>
      </c>
      <c r="J132" t="s">
        <v>222</v>
      </c>
      <c r="K132" t="s">
        <v>126</v>
      </c>
      <c r="L132" t="s">
        <v>308</v>
      </c>
      <c r="M132" t="s">
        <v>132</v>
      </c>
      <c r="R132" s="18">
        <v>3</v>
      </c>
      <c r="U132" s="1"/>
      <c r="V132" s="18" t="s">
        <v>270</v>
      </c>
      <c r="W132" s="1"/>
      <c r="X132" s="20"/>
      <c r="Y132" s="1"/>
      <c r="Z132" s="20"/>
      <c r="AA132" s="20"/>
      <c r="AB132" s="20" t="s">
        <v>184</v>
      </c>
      <c r="AC132" s="20"/>
      <c r="AD132" s="20"/>
      <c r="AE132" s="20"/>
      <c r="AF132" s="20"/>
      <c r="AG132" s="20"/>
      <c r="AI132" s="20"/>
      <c r="AL132" s="18" t="s">
        <v>184</v>
      </c>
      <c r="AM132" s="20"/>
      <c r="AP132" s="20"/>
      <c r="AS132" s="20"/>
      <c r="AV132" s="18" t="s">
        <v>184</v>
      </c>
      <c r="BE132" s="18" t="s">
        <v>130</v>
      </c>
    </row>
    <row r="133" spans="1:59">
      <c r="D133" t="s">
        <v>305</v>
      </c>
      <c r="E133" t="s">
        <v>222</v>
      </c>
      <c r="F133" t="s">
        <v>167</v>
      </c>
      <c r="J133" t="s">
        <v>222</v>
      </c>
      <c r="K133" t="s">
        <v>182</v>
      </c>
      <c r="L133" t="s">
        <v>309</v>
      </c>
      <c r="M133" t="s">
        <v>132</v>
      </c>
      <c r="R133" s="18">
        <v>3</v>
      </c>
      <c r="U133" s="1"/>
      <c r="V133" s="18" t="s">
        <v>270</v>
      </c>
      <c r="W133" s="1"/>
      <c r="X133" s="20"/>
      <c r="Y133" s="1"/>
      <c r="Z133" s="20"/>
      <c r="AA133" s="20"/>
      <c r="AB133" s="20" t="s">
        <v>184</v>
      </c>
      <c r="AC133" s="20"/>
      <c r="AD133" s="20"/>
      <c r="AE133" s="20"/>
      <c r="AF133" s="20"/>
      <c r="AG133" s="20"/>
      <c r="AI133" s="20"/>
      <c r="AL133" s="18" t="s">
        <v>184</v>
      </c>
      <c r="AM133" s="20"/>
      <c r="AP133" s="20"/>
      <c r="AS133" s="20"/>
      <c r="AV133" s="18" t="s">
        <v>184</v>
      </c>
      <c r="BE133" s="18" t="s">
        <v>130</v>
      </c>
    </row>
    <row r="134" spans="1:59">
      <c r="D134" t="s">
        <v>305</v>
      </c>
      <c r="E134" t="s">
        <v>222</v>
      </c>
      <c r="F134" t="s">
        <v>167</v>
      </c>
      <c r="J134" t="s">
        <v>222</v>
      </c>
      <c r="K134" t="s">
        <v>170</v>
      </c>
      <c r="L134" t="s">
        <v>263</v>
      </c>
      <c r="M134" t="s">
        <v>132</v>
      </c>
      <c r="R134" s="18">
        <v>3</v>
      </c>
      <c r="U134" s="1"/>
      <c r="V134" s="18" t="s">
        <v>270</v>
      </c>
      <c r="W134" s="1"/>
      <c r="X134" s="20"/>
      <c r="Y134" s="1"/>
      <c r="Z134" s="20"/>
      <c r="AA134" s="20"/>
      <c r="AB134" s="20" t="s">
        <v>184</v>
      </c>
      <c r="AC134" s="20"/>
      <c r="AD134" s="20"/>
      <c r="AE134" s="20"/>
      <c r="AF134" s="20"/>
      <c r="AG134" s="20"/>
      <c r="AI134" s="20"/>
      <c r="AL134" s="18" t="s">
        <v>184</v>
      </c>
      <c r="AM134" s="20"/>
      <c r="AP134" s="20"/>
      <c r="AS134" s="20"/>
      <c r="AV134" s="18" t="s">
        <v>184</v>
      </c>
      <c r="BE134" s="18" t="s">
        <v>130</v>
      </c>
    </row>
    <row r="135" spans="1:59">
      <c r="D135" t="s">
        <v>305</v>
      </c>
      <c r="E135" t="s">
        <v>222</v>
      </c>
      <c r="F135" t="s">
        <v>167</v>
      </c>
      <c r="J135" t="s">
        <v>222</v>
      </c>
      <c r="K135" t="s">
        <v>217</v>
      </c>
      <c r="L135" t="s">
        <v>310</v>
      </c>
      <c r="M135" t="s">
        <v>132</v>
      </c>
      <c r="R135" s="18">
        <v>3</v>
      </c>
      <c r="U135" s="1"/>
      <c r="V135" s="18" t="s">
        <v>270</v>
      </c>
      <c r="W135" s="1"/>
      <c r="X135" s="20"/>
      <c r="Y135" s="1"/>
      <c r="Z135" s="20"/>
      <c r="AA135" s="20"/>
      <c r="AB135" s="20" t="s">
        <v>184</v>
      </c>
      <c r="AC135" s="20"/>
      <c r="AD135" s="20"/>
      <c r="AE135" s="20"/>
      <c r="AF135" s="20"/>
      <c r="AG135" s="20"/>
      <c r="AI135" s="20"/>
      <c r="AL135" s="18" t="s">
        <v>184</v>
      </c>
      <c r="AM135" s="20"/>
      <c r="AP135" s="20"/>
      <c r="AS135" s="20"/>
      <c r="AV135" s="18" t="s">
        <v>184</v>
      </c>
      <c r="BE135" s="18" t="s">
        <v>130</v>
      </c>
    </row>
    <row r="136" spans="1:59">
      <c r="D136" t="s">
        <v>305</v>
      </c>
      <c r="E136" t="s">
        <v>222</v>
      </c>
      <c r="F136" t="s">
        <v>124</v>
      </c>
      <c r="J136" t="s">
        <v>222</v>
      </c>
      <c r="K136" t="s">
        <v>199</v>
      </c>
      <c r="L136" t="s">
        <v>306</v>
      </c>
      <c r="M136" t="s">
        <v>128</v>
      </c>
      <c r="P136">
        <v>4</v>
      </c>
      <c r="R136" s="18">
        <v>3</v>
      </c>
      <c r="U136" s="1"/>
      <c r="V136" s="18" t="s">
        <v>270</v>
      </c>
      <c r="W136" s="1"/>
      <c r="X136" s="20"/>
      <c r="Y136" s="1"/>
      <c r="Z136" s="20"/>
      <c r="AA136" s="20"/>
      <c r="AB136" s="20" t="s">
        <v>184</v>
      </c>
      <c r="AC136" s="20"/>
      <c r="AD136" s="20"/>
      <c r="AE136" s="20"/>
      <c r="AF136" s="20"/>
      <c r="AG136" s="20"/>
      <c r="AI136" s="20"/>
      <c r="AL136" s="18" t="s">
        <v>184</v>
      </c>
      <c r="AM136" s="20"/>
      <c r="AP136" s="20"/>
      <c r="AS136" s="20"/>
      <c r="AV136" s="18" t="s">
        <v>184</v>
      </c>
      <c r="BD136" s="18">
        <v>1</v>
      </c>
      <c r="BG136" s="18">
        <v>0.2</v>
      </c>
    </row>
    <row r="137" spans="1:59">
      <c r="D137" t="s">
        <v>305</v>
      </c>
      <c r="E137" t="s">
        <v>222</v>
      </c>
      <c r="F137" t="s">
        <v>124</v>
      </c>
      <c r="J137" t="s">
        <v>222</v>
      </c>
      <c r="K137" t="s">
        <v>199</v>
      </c>
      <c r="L137" t="s">
        <v>306</v>
      </c>
      <c r="M137" t="s">
        <v>131</v>
      </c>
      <c r="P137">
        <v>8</v>
      </c>
      <c r="R137" s="18">
        <v>3</v>
      </c>
      <c r="U137" s="1"/>
      <c r="V137" s="18" t="s">
        <v>270</v>
      </c>
      <c r="W137" s="1"/>
      <c r="X137" s="20"/>
      <c r="Y137" s="1"/>
      <c r="Z137" s="20"/>
      <c r="AA137" s="20"/>
      <c r="AB137" s="20" t="s">
        <v>184</v>
      </c>
      <c r="AC137" s="20"/>
      <c r="AD137" s="20"/>
      <c r="AE137" s="20"/>
      <c r="AF137" s="20"/>
      <c r="AG137" s="20"/>
      <c r="AI137" s="20"/>
      <c r="AL137" s="18" t="s">
        <v>184</v>
      </c>
      <c r="AM137" s="20"/>
      <c r="AP137" s="20"/>
      <c r="AS137" s="20"/>
      <c r="AV137" s="18" t="s">
        <v>184</v>
      </c>
      <c r="BD137" s="18">
        <v>30</v>
      </c>
      <c r="BG137" s="18">
        <v>2</v>
      </c>
    </row>
    <row r="138" spans="1:59">
      <c r="D138" t="s">
        <v>305</v>
      </c>
      <c r="E138" t="s">
        <v>222</v>
      </c>
      <c r="F138" t="s">
        <v>124</v>
      </c>
      <c r="J138" t="s">
        <v>222</v>
      </c>
      <c r="K138" t="s">
        <v>199</v>
      </c>
      <c r="L138" t="s">
        <v>306</v>
      </c>
      <c r="M138" t="s">
        <v>132</v>
      </c>
      <c r="P138">
        <v>16</v>
      </c>
      <c r="R138" s="18">
        <v>3</v>
      </c>
      <c r="U138" s="1"/>
      <c r="V138" s="18" t="s">
        <v>270</v>
      </c>
      <c r="W138" s="1"/>
      <c r="X138" s="20"/>
      <c r="Y138" s="1"/>
      <c r="Z138" s="20"/>
      <c r="AA138" s="20"/>
      <c r="AB138" s="20" t="s">
        <v>184</v>
      </c>
      <c r="AC138" s="20"/>
      <c r="AD138" s="20"/>
      <c r="AE138" s="20"/>
      <c r="AF138" s="20"/>
      <c r="AG138" s="20"/>
      <c r="AI138" s="20"/>
      <c r="AL138" s="18" t="s">
        <v>184</v>
      </c>
      <c r="AM138" s="20"/>
      <c r="AP138" s="20"/>
      <c r="AS138" s="20"/>
      <c r="AV138" s="18" t="s">
        <v>184</v>
      </c>
      <c r="BD138" s="18">
        <v>32</v>
      </c>
      <c r="BG138" s="18">
        <v>2</v>
      </c>
    </row>
    <row r="139" spans="1:59">
      <c r="D139" t="s">
        <v>305</v>
      </c>
      <c r="E139" t="s">
        <v>138</v>
      </c>
      <c r="F139" t="s">
        <v>124</v>
      </c>
      <c r="J139" t="s">
        <v>222</v>
      </c>
      <c r="K139" t="s">
        <v>199</v>
      </c>
      <c r="L139" t="s">
        <v>306</v>
      </c>
      <c r="M139" t="s">
        <v>138</v>
      </c>
      <c r="U139" s="1"/>
      <c r="V139" s="18" t="s">
        <v>270</v>
      </c>
      <c r="W139" s="1"/>
      <c r="X139" s="20"/>
      <c r="Y139" s="1"/>
      <c r="Z139" s="20"/>
      <c r="AA139" s="20"/>
      <c r="AB139" s="20" t="s">
        <v>184</v>
      </c>
      <c r="AC139" s="20"/>
      <c r="AD139" s="20"/>
      <c r="AE139" s="20"/>
      <c r="AF139" s="20"/>
      <c r="AG139" s="20"/>
      <c r="AI139" s="20"/>
      <c r="AL139" s="18" t="s">
        <v>184</v>
      </c>
      <c r="AM139" s="20"/>
      <c r="AP139" s="20"/>
      <c r="AS139" s="20"/>
      <c r="AV139" s="18" t="s">
        <v>184</v>
      </c>
      <c r="BE139" s="18" t="s">
        <v>130</v>
      </c>
    </row>
    <row r="140" spans="1:59">
      <c r="A140" t="s">
        <v>311</v>
      </c>
      <c r="B140" s="55" t="s">
        <v>312</v>
      </c>
      <c r="D140" t="s">
        <v>313</v>
      </c>
      <c r="E140" t="s">
        <v>314</v>
      </c>
      <c r="F140" t="s">
        <v>124</v>
      </c>
      <c r="H140" t="s">
        <v>124</v>
      </c>
      <c r="K140" t="s">
        <v>214</v>
      </c>
      <c r="L140" t="s">
        <v>315</v>
      </c>
      <c r="M140" t="s">
        <v>131</v>
      </c>
      <c r="P140">
        <v>4</v>
      </c>
      <c r="R140" s="18">
        <v>3</v>
      </c>
      <c r="U140" s="1"/>
      <c r="V140" s="18" t="s">
        <v>270</v>
      </c>
      <c r="W140" s="1"/>
      <c r="X140" s="20"/>
      <c r="Y140" s="1"/>
      <c r="Z140" s="20">
        <v>67.2</v>
      </c>
      <c r="AA140" s="20"/>
      <c r="AB140" s="20"/>
      <c r="AC140" s="20">
        <v>2.9</v>
      </c>
      <c r="AD140" s="20"/>
      <c r="AE140" s="20"/>
      <c r="AF140" s="20"/>
      <c r="AG140" s="20"/>
      <c r="AI140" s="20"/>
      <c r="AJ140" s="18">
        <v>164.5</v>
      </c>
      <c r="AM140" s="20">
        <v>9.1999999999999993</v>
      </c>
      <c r="AP140" s="20"/>
      <c r="AS140" s="20"/>
      <c r="AT140" s="18">
        <v>56.6</v>
      </c>
      <c r="AW140" s="18">
        <v>15.3</v>
      </c>
      <c r="BD140" s="18">
        <v>30.2</v>
      </c>
      <c r="BG140" s="18">
        <v>4.0999999999999996</v>
      </c>
    </row>
    <row r="141" spans="1:59">
      <c r="D141" t="s">
        <v>313</v>
      </c>
      <c r="E141" t="s">
        <v>314</v>
      </c>
      <c r="F141" t="s">
        <v>124</v>
      </c>
      <c r="H141" t="s">
        <v>167</v>
      </c>
      <c r="K141" t="s">
        <v>214</v>
      </c>
      <c r="L141" t="s">
        <v>315</v>
      </c>
      <c r="M141" t="s">
        <v>131</v>
      </c>
      <c r="P141">
        <v>4</v>
      </c>
      <c r="R141" s="18">
        <v>3</v>
      </c>
      <c r="U141" s="1"/>
      <c r="V141" s="1"/>
      <c r="W141" s="1"/>
      <c r="X141" s="20"/>
      <c r="Y141" s="1"/>
      <c r="Z141" s="20">
        <v>60.7</v>
      </c>
      <c r="AA141" s="20"/>
      <c r="AB141" s="20"/>
      <c r="AC141" s="20">
        <v>6.9</v>
      </c>
      <c r="AD141" s="20"/>
      <c r="AE141" s="20"/>
      <c r="AF141" s="20"/>
      <c r="AG141" s="20"/>
      <c r="AI141" s="20"/>
      <c r="AJ141" s="18">
        <v>152.80000000000001</v>
      </c>
      <c r="AM141" s="20">
        <v>6</v>
      </c>
      <c r="AP141" s="20"/>
      <c r="AS141" s="20"/>
      <c r="AT141" s="18">
        <v>18.100000000000001</v>
      </c>
      <c r="AW141" s="18">
        <v>4.5999999999999996</v>
      </c>
      <c r="BD141" s="18">
        <v>20</v>
      </c>
      <c r="BG141" s="18">
        <v>1.7</v>
      </c>
    </row>
    <row r="142" spans="1:59">
      <c r="D142" t="s">
        <v>313</v>
      </c>
      <c r="E142" t="s">
        <v>314</v>
      </c>
      <c r="F142" t="s">
        <v>124</v>
      </c>
      <c r="H142" t="s">
        <v>167</v>
      </c>
      <c r="K142" t="s">
        <v>214</v>
      </c>
      <c r="L142" t="s">
        <v>315</v>
      </c>
      <c r="M142" t="s">
        <v>131</v>
      </c>
      <c r="P142">
        <v>4</v>
      </c>
      <c r="R142" s="18">
        <v>3</v>
      </c>
      <c r="U142" s="1"/>
      <c r="V142" s="1"/>
      <c r="W142" s="1"/>
      <c r="X142" s="20"/>
      <c r="Y142" s="1"/>
      <c r="Z142" s="20"/>
      <c r="AA142" s="20" t="s">
        <v>130</v>
      </c>
      <c r="AB142" s="20"/>
      <c r="AC142" s="20"/>
      <c r="AD142" s="20"/>
      <c r="AE142" s="20"/>
      <c r="AF142" s="20"/>
      <c r="AG142" s="20"/>
      <c r="AI142" s="20"/>
      <c r="AJ142" s="18">
        <v>32.9</v>
      </c>
      <c r="AM142" s="20">
        <v>5.3</v>
      </c>
      <c r="AP142" s="20"/>
      <c r="AS142" s="20"/>
      <c r="AT142" s="18">
        <v>16.2</v>
      </c>
      <c r="AW142" s="18">
        <v>0.8</v>
      </c>
      <c r="BE142" s="18" t="s">
        <v>130</v>
      </c>
    </row>
    <row r="143" spans="1:59">
      <c r="D143" t="s">
        <v>313</v>
      </c>
      <c r="E143" t="s">
        <v>314</v>
      </c>
      <c r="F143" t="s">
        <v>124</v>
      </c>
      <c r="H143" t="s">
        <v>167</v>
      </c>
      <c r="K143" t="s">
        <v>214</v>
      </c>
      <c r="L143" t="s">
        <v>315</v>
      </c>
      <c r="M143" t="s">
        <v>131</v>
      </c>
      <c r="P143">
        <v>4</v>
      </c>
      <c r="R143" s="18">
        <v>3</v>
      </c>
      <c r="U143" s="1"/>
      <c r="V143" s="1"/>
      <c r="W143" s="1"/>
      <c r="X143" s="20"/>
      <c r="Y143" s="1"/>
      <c r="Z143" s="20"/>
      <c r="AA143" s="20" t="s">
        <v>130</v>
      </c>
      <c r="AB143" s="20"/>
      <c r="AC143" s="20"/>
      <c r="AD143" s="20"/>
      <c r="AE143" s="20"/>
      <c r="AF143" s="20"/>
      <c r="AG143" s="20"/>
      <c r="AI143" s="20"/>
      <c r="AJ143" s="18">
        <v>53.7</v>
      </c>
      <c r="AM143" s="20">
        <v>7.4</v>
      </c>
      <c r="AP143" s="20"/>
      <c r="AS143" s="20"/>
      <c r="AT143" s="18">
        <v>21.9</v>
      </c>
      <c r="AW143" s="18">
        <v>5.2</v>
      </c>
      <c r="BD143" s="18">
        <v>25.1</v>
      </c>
      <c r="BG143" s="18">
        <v>0.3</v>
      </c>
    </row>
    <row r="144" spans="1:59">
      <c r="D144" t="s">
        <v>313</v>
      </c>
      <c r="E144" t="s">
        <v>314</v>
      </c>
      <c r="F144" t="s">
        <v>124</v>
      </c>
      <c r="H144" t="s">
        <v>167</v>
      </c>
      <c r="K144" t="s">
        <v>214</v>
      </c>
      <c r="L144" t="s">
        <v>315</v>
      </c>
      <c r="M144" t="s">
        <v>131</v>
      </c>
      <c r="P144">
        <v>4</v>
      </c>
      <c r="R144" s="18">
        <v>3</v>
      </c>
      <c r="U144" s="1"/>
      <c r="V144" s="1"/>
      <c r="W144" s="1"/>
      <c r="X144" s="20"/>
      <c r="Y144" s="1"/>
      <c r="Z144" s="20"/>
      <c r="AA144" s="20" t="s">
        <v>130</v>
      </c>
      <c r="AB144" s="20"/>
      <c r="AC144" s="20"/>
      <c r="AD144" s="20"/>
      <c r="AE144" s="20"/>
      <c r="AF144" s="20"/>
      <c r="AG144" s="20"/>
      <c r="AI144" s="20"/>
      <c r="AJ144" s="18">
        <v>79.8</v>
      </c>
      <c r="AM144" s="20">
        <v>5.6</v>
      </c>
      <c r="AP144" s="20"/>
      <c r="AS144" s="20"/>
      <c r="AT144" s="18">
        <v>21.1</v>
      </c>
      <c r="AW144" s="18">
        <v>4.7</v>
      </c>
      <c r="BD144" s="18">
        <v>23.6</v>
      </c>
      <c r="BG144" s="18">
        <v>1.5</v>
      </c>
    </row>
    <row r="145" spans="1:61">
      <c r="A145" t="s">
        <v>316</v>
      </c>
      <c r="B145" s="60" t="s">
        <v>317</v>
      </c>
      <c r="D145" t="s">
        <v>318</v>
      </c>
      <c r="E145" t="s">
        <v>314</v>
      </c>
      <c r="F145" t="s">
        <v>124</v>
      </c>
      <c r="H145" t="s">
        <v>124</v>
      </c>
      <c r="K145" t="s">
        <v>161</v>
      </c>
      <c r="L145" t="s">
        <v>319</v>
      </c>
      <c r="M145" t="s">
        <v>131</v>
      </c>
      <c r="O145" t="s">
        <v>320</v>
      </c>
      <c r="P145">
        <v>6</v>
      </c>
      <c r="R145" s="18">
        <v>3</v>
      </c>
      <c r="U145" s="1"/>
      <c r="V145" s="18" t="s">
        <v>270</v>
      </c>
      <c r="W145" s="1"/>
      <c r="X145" s="20"/>
      <c r="Y145" s="1"/>
      <c r="Z145" s="20"/>
      <c r="AA145" s="20"/>
      <c r="AB145" s="20" t="s">
        <v>184</v>
      </c>
      <c r="AC145" s="20"/>
      <c r="AD145" s="20"/>
      <c r="AE145" s="20"/>
      <c r="AF145" s="20"/>
      <c r="AG145" s="20"/>
      <c r="AI145" s="20"/>
      <c r="AL145" s="18" t="s">
        <v>184</v>
      </c>
      <c r="AM145" s="20"/>
      <c r="AP145" s="20"/>
      <c r="AS145" s="20"/>
      <c r="AV145" s="18" t="s">
        <v>184</v>
      </c>
      <c r="BE145" s="18" t="s">
        <v>130</v>
      </c>
    </row>
    <row r="146" spans="1:61">
      <c r="D146" t="s">
        <v>318</v>
      </c>
      <c r="E146" t="s">
        <v>314</v>
      </c>
      <c r="F146" t="s">
        <v>124</v>
      </c>
      <c r="H146" t="s">
        <v>167</v>
      </c>
      <c r="K146" t="s">
        <v>161</v>
      </c>
      <c r="L146" t="s">
        <v>319</v>
      </c>
      <c r="M146" t="s">
        <v>131</v>
      </c>
      <c r="O146" t="s">
        <v>320</v>
      </c>
      <c r="P146">
        <v>6</v>
      </c>
      <c r="R146" s="18">
        <v>3</v>
      </c>
      <c r="U146" s="1"/>
      <c r="V146" s="1"/>
      <c r="W146" s="1"/>
      <c r="X146" s="20"/>
      <c r="Y146" s="1"/>
      <c r="Z146" s="20"/>
      <c r="AA146" s="20"/>
      <c r="AB146" s="20" t="s">
        <v>184</v>
      </c>
      <c r="AC146" s="20"/>
      <c r="AD146" s="20"/>
      <c r="AE146" s="20"/>
      <c r="AF146" s="20"/>
      <c r="AG146" s="20"/>
      <c r="AI146" s="20"/>
      <c r="AL146" s="18" t="s">
        <v>184</v>
      </c>
      <c r="AM146" s="20"/>
      <c r="AP146" s="20"/>
      <c r="AS146" s="20"/>
      <c r="AV146" s="18" t="s">
        <v>184</v>
      </c>
      <c r="BE146" s="18" t="s">
        <v>130</v>
      </c>
    </row>
    <row r="147" spans="1:61">
      <c r="D147" t="s">
        <v>318</v>
      </c>
      <c r="E147" t="s">
        <v>314</v>
      </c>
      <c r="F147" t="s">
        <v>124</v>
      </c>
      <c r="H147" t="s">
        <v>167</v>
      </c>
      <c r="K147" t="s">
        <v>161</v>
      </c>
      <c r="L147" t="s">
        <v>319</v>
      </c>
      <c r="M147" t="s">
        <v>131</v>
      </c>
      <c r="O147" t="s">
        <v>320</v>
      </c>
      <c r="P147">
        <v>6</v>
      </c>
      <c r="R147" s="18">
        <v>3</v>
      </c>
      <c r="U147" s="1"/>
      <c r="V147" s="1"/>
      <c r="W147" s="1"/>
      <c r="X147" s="20"/>
      <c r="Y147" s="1"/>
      <c r="Z147" s="20"/>
      <c r="AA147" s="20"/>
      <c r="AB147" s="20" t="s">
        <v>184</v>
      </c>
      <c r="AC147" s="20"/>
      <c r="AD147" s="20"/>
      <c r="AE147" s="20"/>
      <c r="AF147" s="20"/>
      <c r="AG147" s="20"/>
      <c r="AI147" s="20"/>
      <c r="AL147" s="18" t="s">
        <v>184</v>
      </c>
      <c r="AM147" s="20"/>
      <c r="AP147" s="20"/>
      <c r="AS147" s="20"/>
      <c r="AV147" s="18" t="s">
        <v>184</v>
      </c>
      <c r="BE147" s="18" t="s">
        <v>130</v>
      </c>
    </row>
    <row r="148" spans="1:61">
      <c r="D148" t="s">
        <v>318</v>
      </c>
      <c r="E148" t="s">
        <v>314</v>
      </c>
      <c r="F148" t="s">
        <v>124</v>
      </c>
      <c r="H148" t="s">
        <v>167</v>
      </c>
      <c r="K148" t="s">
        <v>161</v>
      </c>
      <c r="L148" t="s">
        <v>319</v>
      </c>
      <c r="M148" t="s">
        <v>131</v>
      </c>
      <c r="O148" t="s">
        <v>320</v>
      </c>
      <c r="P148">
        <v>6</v>
      </c>
      <c r="R148" s="18">
        <v>3</v>
      </c>
      <c r="U148" s="1"/>
      <c r="V148" s="1"/>
      <c r="W148" s="1"/>
      <c r="X148" s="20"/>
      <c r="Y148" s="1"/>
      <c r="Z148" s="20"/>
      <c r="AA148" s="20"/>
      <c r="AB148" s="20" t="s">
        <v>184</v>
      </c>
      <c r="AC148" s="20"/>
      <c r="AD148" s="20"/>
      <c r="AE148" s="20"/>
      <c r="AF148" s="20"/>
      <c r="AG148" s="20"/>
      <c r="AI148" s="20"/>
      <c r="AL148" s="18" t="s">
        <v>184</v>
      </c>
      <c r="AM148" s="20"/>
      <c r="AP148" s="20"/>
      <c r="AS148" s="20"/>
      <c r="AV148" s="18" t="s">
        <v>184</v>
      </c>
      <c r="BE148" s="18" t="s">
        <v>130</v>
      </c>
    </row>
    <row r="149" spans="1:61">
      <c r="D149" t="s">
        <v>318</v>
      </c>
      <c r="E149" t="s">
        <v>314</v>
      </c>
      <c r="F149" t="s">
        <v>124</v>
      </c>
      <c r="H149" t="s">
        <v>167</v>
      </c>
      <c r="K149" t="s">
        <v>161</v>
      </c>
      <c r="L149" t="s">
        <v>319</v>
      </c>
      <c r="M149" t="s">
        <v>131</v>
      </c>
      <c r="O149" t="s">
        <v>320</v>
      </c>
      <c r="P149">
        <v>6</v>
      </c>
      <c r="R149" s="18">
        <v>3</v>
      </c>
      <c r="U149" s="1"/>
      <c r="V149" s="1"/>
      <c r="W149" s="1"/>
      <c r="X149" s="20"/>
      <c r="Y149" s="1"/>
      <c r="Z149" s="20"/>
      <c r="AA149" s="20"/>
      <c r="AB149" s="20" t="s">
        <v>184</v>
      </c>
      <c r="AC149" s="20"/>
      <c r="AD149" s="20"/>
      <c r="AE149" s="20"/>
      <c r="AF149" s="20"/>
      <c r="AG149" s="20"/>
      <c r="AI149" s="20"/>
      <c r="AL149" s="18" t="s">
        <v>184</v>
      </c>
      <c r="AM149" s="20"/>
      <c r="AP149" s="20"/>
      <c r="AS149" s="20"/>
      <c r="AV149" s="18" t="s">
        <v>184</v>
      </c>
      <c r="BE149" s="18" t="s">
        <v>130</v>
      </c>
    </row>
    <row r="150" spans="1:61">
      <c r="A150" t="s">
        <v>321</v>
      </c>
      <c r="B150" s="60" t="s">
        <v>322</v>
      </c>
      <c r="D150" t="s">
        <v>323</v>
      </c>
      <c r="E150" t="s">
        <v>240</v>
      </c>
      <c r="F150" t="s">
        <v>124</v>
      </c>
      <c r="G150" t="s">
        <v>324</v>
      </c>
      <c r="J150" t="s">
        <v>325</v>
      </c>
      <c r="K150" t="s">
        <v>249</v>
      </c>
      <c r="L150" t="s">
        <v>326</v>
      </c>
      <c r="M150" t="s">
        <v>131</v>
      </c>
      <c r="N150">
        <v>4</v>
      </c>
      <c r="O150" t="s">
        <v>327</v>
      </c>
      <c r="P150">
        <f>(1.8+2.1)/2</f>
        <v>1.9500000000000002</v>
      </c>
      <c r="Q150">
        <v>0.4</v>
      </c>
      <c r="R150" s="18">
        <v>8</v>
      </c>
      <c r="S150" t="s">
        <v>129</v>
      </c>
      <c r="T150" s="26">
        <v>8.2000000000000003E-2</v>
      </c>
      <c r="U150" t="s">
        <v>129</v>
      </c>
      <c r="V150" s="1" t="s">
        <v>129</v>
      </c>
      <c r="W150" s="1"/>
      <c r="X150" s="34"/>
      <c r="Y150" s="35">
        <v>0.27300000000000002</v>
      </c>
      <c r="Z150" s="26">
        <v>5.7270000000000003</v>
      </c>
      <c r="AC150" s="26">
        <v>4.4160000000000004</v>
      </c>
      <c r="AD150" s="26">
        <v>2.2999999999999998</v>
      </c>
      <c r="AE150" s="26">
        <v>13.592999999999996</v>
      </c>
      <c r="AF150" s="20">
        <v>5.0999999999999997E-2</v>
      </c>
      <c r="AG150" s="20"/>
      <c r="AH150" s="26"/>
      <c r="AI150" s="20">
        <v>0.16900000000000001</v>
      </c>
      <c r="AJ150" s="26">
        <v>5.9570000000000007</v>
      </c>
      <c r="AM150" s="26">
        <v>7.1529999999999987</v>
      </c>
      <c r="AN150" s="26">
        <v>0.69</v>
      </c>
      <c r="AO150" s="26">
        <v>18.744999999999997</v>
      </c>
      <c r="AP150" s="20">
        <v>4.4999999999999998E-2</v>
      </c>
      <c r="AR150" s="36"/>
      <c r="AS150" s="20">
        <v>0.14899999999999999</v>
      </c>
      <c r="AT150" s="26">
        <v>3.0820000000000007</v>
      </c>
      <c r="AW150" s="26">
        <v>4.4160000000000004</v>
      </c>
      <c r="AX150" t="s">
        <v>130</v>
      </c>
      <c r="AY150" s="37">
        <v>11.292999999999999</v>
      </c>
      <c r="AZ150" s="18">
        <v>1.0999999999999999E-2</v>
      </c>
      <c r="BB150" s="38"/>
      <c r="BC150" s="18">
        <v>3.6999999999999998E-2</v>
      </c>
      <c r="BD150" s="26">
        <v>0.41860000000000008</v>
      </c>
      <c r="BG150" s="26">
        <v>0.46689999999999987</v>
      </c>
      <c r="BH150" t="s">
        <v>130</v>
      </c>
      <c r="BI150" s="37">
        <v>1.2672999999999996</v>
      </c>
    </row>
    <row r="151" spans="1:61">
      <c r="D151" t="s">
        <v>323</v>
      </c>
      <c r="E151" t="s">
        <v>138</v>
      </c>
      <c r="J151" t="s">
        <v>325</v>
      </c>
      <c r="K151" t="s">
        <v>249</v>
      </c>
      <c r="L151" t="s">
        <v>326</v>
      </c>
      <c r="M151" t="s">
        <v>138</v>
      </c>
      <c r="P151">
        <v>0</v>
      </c>
      <c r="Q151">
        <v>0.4</v>
      </c>
      <c r="R151" s="18">
        <v>8</v>
      </c>
      <c r="S151" t="s">
        <v>129</v>
      </c>
      <c r="T151" s="26">
        <v>8.2000000000000003E-2</v>
      </c>
      <c r="U151" t="s">
        <v>129</v>
      </c>
      <c r="V151" s="1" t="s">
        <v>129</v>
      </c>
      <c r="W151" s="1"/>
      <c r="X151" s="34"/>
      <c r="Y151" s="35">
        <v>0.27300000000000002</v>
      </c>
      <c r="Z151" s="26">
        <v>0.772199999999998</v>
      </c>
      <c r="AC151" s="26">
        <v>0.18347999999999987</v>
      </c>
      <c r="AD151" s="26">
        <v>0.54251999999999878</v>
      </c>
      <c r="AE151" s="26">
        <v>1.0955999999999975</v>
      </c>
      <c r="AF151" s="20">
        <v>5.0999999999999997E-2</v>
      </c>
      <c r="AG151" s="20"/>
      <c r="AH151" s="26"/>
      <c r="AI151" s="20">
        <v>0.16900000000000001</v>
      </c>
      <c r="AJ151" s="26">
        <v>0.35771999999999959</v>
      </c>
      <c r="AM151" s="26">
        <v>0.16895999999999978</v>
      </c>
      <c r="AN151" s="26">
        <v>0.12275999999999976</v>
      </c>
      <c r="AO151" s="26">
        <v>0.63887999999999856</v>
      </c>
      <c r="AP151" s="20">
        <v>4.4999999999999998E-2</v>
      </c>
      <c r="AR151" s="36"/>
      <c r="AS151" s="20">
        <v>0.14899999999999999</v>
      </c>
      <c r="AT151" s="26"/>
      <c r="AU151" s="18" t="s">
        <v>130</v>
      </c>
      <c r="AW151" s="26"/>
      <c r="AX151" t="s">
        <v>130</v>
      </c>
      <c r="AY151" s="37" t="s">
        <v>130</v>
      </c>
      <c r="AZ151" s="18">
        <v>1.0999999999999999E-2</v>
      </c>
      <c r="BB151" s="38"/>
      <c r="BC151" s="18">
        <v>3.6999999999999998E-2</v>
      </c>
      <c r="BD151" s="26">
        <v>4.4219999999999926E-2</v>
      </c>
      <c r="BG151" s="26">
        <v>2.7719999999999967E-2</v>
      </c>
      <c r="BH151" s="37">
        <v>1.3859999999999983E-2</v>
      </c>
      <c r="BI151" s="37">
        <v>9.0419999999999945E-2</v>
      </c>
    </row>
    <row r="152" spans="1:61">
      <c r="D152" t="s">
        <v>323</v>
      </c>
      <c r="E152" t="s">
        <v>240</v>
      </c>
      <c r="F152" t="s">
        <v>124</v>
      </c>
      <c r="G152" t="s">
        <v>324</v>
      </c>
      <c r="J152" t="s">
        <v>325</v>
      </c>
      <c r="K152" t="s">
        <v>249</v>
      </c>
      <c r="L152" t="s">
        <v>328</v>
      </c>
      <c r="M152" t="s">
        <v>131</v>
      </c>
      <c r="N152">
        <v>4</v>
      </c>
      <c r="O152" t="s">
        <v>329</v>
      </c>
      <c r="P152">
        <f>(2.3+2.5)/2</f>
        <v>2.4</v>
      </c>
      <c r="Q152">
        <v>0.2</v>
      </c>
      <c r="R152" s="18">
        <v>8</v>
      </c>
      <c r="S152" t="s">
        <v>129</v>
      </c>
      <c r="T152" s="26">
        <v>8.2000000000000003E-2</v>
      </c>
      <c r="U152" t="s">
        <v>129</v>
      </c>
      <c r="V152" s="1" t="s">
        <v>129</v>
      </c>
      <c r="W152" s="1"/>
      <c r="X152" s="34"/>
      <c r="Y152" s="35">
        <v>0.27300000000000002</v>
      </c>
      <c r="Z152" s="26">
        <v>3.2067899999999998</v>
      </c>
      <c r="AC152" s="26">
        <v>0.9190799999999999</v>
      </c>
      <c r="AD152" s="26">
        <v>2.1744899999999996</v>
      </c>
      <c r="AE152" s="26">
        <v>4.6952999999999996</v>
      </c>
      <c r="AF152" s="20">
        <v>5.0999999999999997E-2</v>
      </c>
      <c r="AG152" s="20"/>
      <c r="AH152" s="26"/>
      <c r="AI152" s="20">
        <v>0.16900000000000001</v>
      </c>
      <c r="AJ152" s="26">
        <v>1.7615699999999999</v>
      </c>
      <c r="AM152" s="26">
        <v>1.10223</v>
      </c>
      <c r="AN152" s="26">
        <v>0.62936999999999999</v>
      </c>
      <c r="AO152" s="26">
        <v>3.5297999999999998</v>
      </c>
      <c r="AP152" s="20">
        <v>4.4999999999999998E-2</v>
      </c>
      <c r="AR152" s="36"/>
      <c r="AS152" s="20">
        <v>0.14899999999999999</v>
      </c>
      <c r="AT152" s="26">
        <v>0.33299999999999996</v>
      </c>
      <c r="AW152" s="26">
        <v>0.62603999999999993</v>
      </c>
      <c r="AX152" t="s">
        <v>130</v>
      </c>
      <c r="AY152" s="37">
        <v>1.7982</v>
      </c>
      <c r="AZ152" s="18">
        <v>1.0999999999999999E-2</v>
      </c>
      <c r="BB152" s="38"/>
      <c r="BC152" s="18">
        <v>3.6999999999999998E-2</v>
      </c>
      <c r="BD152" s="26">
        <v>0.61271999999999993</v>
      </c>
      <c r="BG152" s="26">
        <v>0.45953999999999995</v>
      </c>
      <c r="BH152" t="s">
        <v>130</v>
      </c>
      <c r="BI152" s="37">
        <v>1.5750899999999999</v>
      </c>
    </row>
    <row r="153" spans="1:61">
      <c r="D153" t="s">
        <v>323</v>
      </c>
      <c r="E153" t="s">
        <v>138</v>
      </c>
      <c r="J153" t="s">
        <v>325</v>
      </c>
      <c r="K153" t="s">
        <v>249</v>
      </c>
      <c r="L153" t="s">
        <v>328</v>
      </c>
      <c r="M153" t="s">
        <v>138</v>
      </c>
      <c r="P153">
        <v>0</v>
      </c>
      <c r="Q153">
        <v>0.2</v>
      </c>
      <c r="R153" s="18">
        <v>8</v>
      </c>
      <c r="S153" t="s">
        <v>129</v>
      </c>
      <c r="T153" s="26">
        <v>8.2000000000000003E-2</v>
      </c>
      <c r="U153" t="s">
        <v>129</v>
      </c>
      <c r="V153" s="1" t="s">
        <v>129</v>
      </c>
      <c r="W153" s="1"/>
      <c r="X153" s="34"/>
      <c r="Y153" s="35">
        <v>0.27300000000000002</v>
      </c>
      <c r="Z153" s="26">
        <v>1.9560399999999998</v>
      </c>
      <c r="AC153" s="26">
        <v>0.28850799999999988</v>
      </c>
      <c r="AD153" s="26">
        <v>1.4662399999999995</v>
      </c>
      <c r="AE153" s="26">
        <v>2.3541999999999996</v>
      </c>
      <c r="AF153" s="20">
        <v>5.0999999999999997E-2</v>
      </c>
      <c r="AG153" s="20"/>
      <c r="AH153" s="26"/>
      <c r="AI153" s="20">
        <v>0.16900000000000001</v>
      </c>
      <c r="AJ153" s="26">
        <v>0.79947999999999975</v>
      </c>
      <c r="AM153" s="26">
        <v>0.33179999999999987</v>
      </c>
      <c r="AN153" s="26">
        <v>0.20413599999999993</v>
      </c>
      <c r="AO153" s="26">
        <v>1.1028399999999996</v>
      </c>
      <c r="AP153" s="20">
        <v>4.4999999999999998E-2</v>
      </c>
      <c r="AR153" s="36"/>
      <c r="AS153" s="20">
        <v>0.14899999999999999</v>
      </c>
      <c r="AT153" s="26"/>
      <c r="AU153" s="18" t="s">
        <v>130</v>
      </c>
      <c r="AW153" s="26"/>
      <c r="AX153" t="s">
        <v>130</v>
      </c>
      <c r="AY153" s="37" t="s">
        <v>130</v>
      </c>
      <c r="AZ153" s="18">
        <v>1.0999999999999999E-2</v>
      </c>
      <c r="BB153" s="38"/>
      <c r="BC153" s="18">
        <v>3.6999999999999998E-2</v>
      </c>
      <c r="BD153" s="26">
        <v>1.0427999999999996E-2</v>
      </c>
      <c r="BG153" s="26">
        <v>1.8011999999999993E-2</v>
      </c>
      <c r="BH153" t="s">
        <v>130</v>
      </c>
      <c r="BI153" s="37">
        <v>5.4983999999999977E-2</v>
      </c>
    </row>
    <row r="154" spans="1:61">
      <c r="D154" t="s">
        <v>323</v>
      </c>
      <c r="E154" t="s">
        <v>240</v>
      </c>
      <c r="F154" t="s">
        <v>124</v>
      </c>
      <c r="G154" t="s">
        <v>324</v>
      </c>
      <c r="J154" t="s">
        <v>325</v>
      </c>
      <c r="K154" t="s">
        <v>249</v>
      </c>
      <c r="L154" t="s">
        <v>330</v>
      </c>
      <c r="M154" t="s">
        <v>131</v>
      </c>
      <c r="N154">
        <v>4</v>
      </c>
      <c r="O154" t="s">
        <v>331</v>
      </c>
      <c r="P154">
        <f>(2.1+2.3)/2</f>
        <v>2.2000000000000002</v>
      </c>
      <c r="Q154">
        <v>0.1</v>
      </c>
      <c r="R154" s="18">
        <v>8</v>
      </c>
      <c r="S154" t="s">
        <v>129</v>
      </c>
      <c r="T154" s="26">
        <v>8.2000000000000003E-2</v>
      </c>
      <c r="U154" t="s">
        <v>129</v>
      </c>
      <c r="V154" s="1" t="s">
        <v>129</v>
      </c>
      <c r="W154" s="1"/>
      <c r="X154" s="34"/>
      <c r="Y154" s="35">
        <v>0.27300000000000002</v>
      </c>
      <c r="Z154" s="26">
        <v>1.1971800000000004</v>
      </c>
      <c r="AC154" s="26">
        <v>0.37422000000000022</v>
      </c>
      <c r="AD154" s="26">
        <v>0.74358000000000057</v>
      </c>
      <c r="AE154" s="26">
        <v>1.7820000000000018</v>
      </c>
      <c r="AF154" s="20">
        <v>5.0999999999999997E-2</v>
      </c>
      <c r="AG154" s="20"/>
      <c r="AH154" s="26"/>
      <c r="AI154" s="20">
        <v>0.16900000000000001</v>
      </c>
      <c r="AJ154" s="26">
        <v>0.21060000000000012</v>
      </c>
      <c r="AM154" s="26">
        <v>0.17172000000000009</v>
      </c>
      <c r="AN154" s="26" t="s">
        <v>130</v>
      </c>
      <c r="AO154" s="26">
        <v>0.46818000000000026</v>
      </c>
      <c r="AP154" s="20">
        <v>4.4999999999999998E-2</v>
      </c>
      <c r="AR154" s="36"/>
      <c r="AS154" s="20">
        <v>0.14899999999999999</v>
      </c>
      <c r="AT154" s="26"/>
      <c r="AU154" s="18" t="s">
        <v>130</v>
      </c>
      <c r="AW154" s="26"/>
      <c r="AX154" t="s">
        <v>130</v>
      </c>
      <c r="AY154" s="37" t="s">
        <v>130</v>
      </c>
      <c r="AZ154" s="18">
        <v>1.0999999999999999E-2</v>
      </c>
      <c r="BB154" s="38"/>
      <c r="BC154" s="18">
        <v>3.6999999999999998E-2</v>
      </c>
      <c r="BD154" s="26"/>
      <c r="BE154" s="18" t="s">
        <v>130</v>
      </c>
      <c r="BG154" s="26"/>
      <c r="BH154" t="s">
        <v>130</v>
      </c>
      <c r="BI154" t="s">
        <v>130</v>
      </c>
    </row>
    <row r="155" spans="1:61">
      <c r="D155" t="s">
        <v>323</v>
      </c>
      <c r="E155" t="s">
        <v>138</v>
      </c>
      <c r="J155" t="s">
        <v>325</v>
      </c>
      <c r="K155" t="s">
        <v>249</v>
      </c>
      <c r="L155" t="s">
        <v>330</v>
      </c>
      <c r="M155" t="s">
        <v>138</v>
      </c>
      <c r="P155">
        <v>0</v>
      </c>
      <c r="Q155">
        <v>0.1</v>
      </c>
      <c r="R155" s="18">
        <v>8</v>
      </c>
      <c r="S155" t="s">
        <v>129</v>
      </c>
      <c r="T155" s="26">
        <v>8.2000000000000003E-2</v>
      </c>
      <c r="U155" t="s">
        <v>129</v>
      </c>
      <c r="V155" s="1" t="s">
        <v>129</v>
      </c>
      <c r="W155" s="1"/>
      <c r="X155" s="34"/>
      <c r="Y155" s="35">
        <v>0.27300000000000002</v>
      </c>
      <c r="Z155" s="26">
        <v>0.44153999999999893</v>
      </c>
      <c r="AC155" s="26">
        <v>0.17423999999999973</v>
      </c>
      <c r="AD155" s="26" t="s">
        <v>130</v>
      </c>
      <c r="AE155" s="26">
        <v>0.6091799999999985</v>
      </c>
      <c r="AF155" s="20">
        <v>5.0999999999999997E-2</v>
      </c>
      <c r="AG155" s="20"/>
      <c r="AH155" s="26"/>
      <c r="AI155" s="20">
        <v>0.16900000000000001</v>
      </c>
      <c r="AJ155" s="26">
        <v>0.14717999999999964</v>
      </c>
      <c r="AM155" s="26">
        <v>4.1447999999999929E-2</v>
      </c>
      <c r="AN155" s="26">
        <v>9.5039999999999791E-2</v>
      </c>
      <c r="AO155" s="26">
        <v>0.20525999999999955</v>
      </c>
      <c r="AP155" s="20">
        <v>4.4999999999999998E-2</v>
      </c>
      <c r="AR155" s="36"/>
      <c r="AS155" s="20">
        <v>0.14899999999999999</v>
      </c>
      <c r="AT155" s="26"/>
      <c r="AU155" s="18" t="s">
        <v>130</v>
      </c>
      <c r="AW155" s="26"/>
      <c r="AX155" t="s">
        <v>130</v>
      </c>
      <c r="AY155" s="37" t="s">
        <v>130</v>
      </c>
      <c r="AZ155" s="18">
        <v>1.0999999999999999E-2</v>
      </c>
      <c r="BB155" s="38"/>
      <c r="BC155" s="18">
        <v>3.6999999999999998E-2</v>
      </c>
      <c r="BD155" s="26"/>
      <c r="BE155" s="18" t="s">
        <v>130</v>
      </c>
      <c r="BG155" s="26"/>
      <c r="BH155" t="s">
        <v>130</v>
      </c>
      <c r="BI155" t="s">
        <v>130</v>
      </c>
    </row>
    <row r="156" spans="1:61">
      <c r="D156" t="s">
        <v>323</v>
      </c>
      <c r="E156" t="s">
        <v>240</v>
      </c>
      <c r="F156" t="s">
        <v>124</v>
      </c>
      <c r="G156" t="s">
        <v>324</v>
      </c>
      <c r="J156" t="s">
        <v>325</v>
      </c>
      <c r="K156" t="s">
        <v>249</v>
      </c>
      <c r="L156" t="s">
        <v>332</v>
      </c>
      <c r="M156" t="s">
        <v>131</v>
      </c>
      <c r="N156">
        <v>4</v>
      </c>
      <c r="O156" t="s">
        <v>327</v>
      </c>
      <c r="P156">
        <f>(1.7+1.8)/2</f>
        <v>1.75</v>
      </c>
      <c r="Q156">
        <v>0.4</v>
      </c>
      <c r="R156" s="18">
        <v>8</v>
      </c>
      <c r="S156" t="s">
        <v>129</v>
      </c>
      <c r="T156" s="26">
        <v>8.2000000000000003E-2</v>
      </c>
      <c r="U156" t="s">
        <v>129</v>
      </c>
      <c r="V156" s="1" t="s">
        <v>129</v>
      </c>
      <c r="W156" s="1"/>
      <c r="X156" s="34"/>
      <c r="Y156" s="35">
        <v>0.27300000000000002</v>
      </c>
      <c r="Z156" s="26">
        <v>0.77184000000000008</v>
      </c>
      <c r="AC156" s="26">
        <v>0.31757999999999997</v>
      </c>
      <c r="AD156" s="26" t="s">
        <v>130</v>
      </c>
      <c r="AE156" s="26">
        <v>1.1376600000000003</v>
      </c>
      <c r="AF156" s="20">
        <v>5.0999999999999997E-2</v>
      </c>
      <c r="AG156" s="20"/>
      <c r="AH156" s="26"/>
      <c r="AI156" s="20">
        <v>0.16900000000000001</v>
      </c>
      <c r="AJ156" s="26">
        <v>0.37185000000000001</v>
      </c>
      <c r="AM156" s="26">
        <v>0.47435999999999989</v>
      </c>
      <c r="AN156" s="26" t="s">
        <v>130</v>
      </c>
      <c r="AO156" s="26">
        <v>1.0335419999999997</v>
      </c>
      <c r="AP156" s="20">
        <v>4.4999999999999998E-2</v>
      </c>
      <c r="AR156" s="36"/>
      <c r="AS156" s="20">
        <v>0.14899999999999999</v>
      </c>
      <c r="AT156" s="26">
        <v>6.3516000000000017E-2</v>
      </c>
      <c r="AW156" s="26">
        <v>0.142509</v>
      </c>
      <c r="AX156" t="s">
        <v>130</v>
      </c>
      <c r="AY156" s="37">
        <v>0.4546619999999999</v>
      </c>
      <c r="AZ156" s="18">
        <v>1.0999999999999999E-2</v>
      </c>
      <c r="BB156" s="38"/>
      <c r="BC156" s="18">
        <v>3.6999999999999998E-2</v>
      </c>
      <c r="BD156" s="26">
        <v>0.10250999999999999</v>
      </c>
      <c r="BG156" s="26">
        <v>7.0550999999999975E-2</v>
      </c>
      <c r="BH156" s="37">
        <v>1.7085000000000003E-2</v>
      </c>
      <c r="BI156" s="37">
        <v>0.21708000000000005</v>
      </c>
    </row>
    <row r="157" spans="1:61">
      <c r="D157" t="s">
        <v>323</v>
      </c>
      <c r="E157" t="s">
        <v>240</v>
      </c>
      <c r="J157" t="s">
        <v>325</v>
      </c>
      <c r="K157" t="s">
        <v>249</v>
      </c>
      <c r="L157" t="s">
        <v>332</v>
      </c>
      <c r="M157" t="s">
        <v>131</v>
      </c>
      <c r="P157">
        <v>0</v>
      </c>
      <c r="Q157">
        <v>0.4</v>
      </c>
      <c r="R157" s="18">
        <v>8</v>
      </c>
      <c r="S157" t="s">
        <v>129</v>
      </c>
      <c r="T157" s="26">
        <v>8.2000000000000003E-2</v>
      </c>
      <c r="U157" t="s">
        <v>129</v>
      </c>
      <c r="V157" s="1" t="s">
        <v>129</v>
      </c>
      <c r="W157" s="1"/>
      <c r="X157" s="34"/>
      <c r="Y157" s="35">
        <v>0.27300000000000002</v>
      </c>
      <c r="Z157" s="26">
        <v>9.073500000000001E-2</v>
      </c>
      <c r="AC157" s="26">
        <v>7.8890000000000016E-2</v>
      </c>
      <c r="AD157" s="26" t="s">
        <v>130</v>
      </c>
      <c r="AE157" s="26">
        <v>0.22655000000000003</v>
      </c>
      <c r="AF157" s="20">
        <v>5.0999999999999997E-2</v>
      </c>
      <c r="AG157" s="20"/>
      <c r="AH157" s="26"/>
      <c r="AI157" s="20">
        <v>0.16900000000000001</v>
      </c>
      <c r="AJ157" s="26">
        <v>5.2900000000000003E-2</v>
      </c>
      <c r="AM157" s="26">
        <v>9.8095000000000043E-2</v>
      </c>
      <c r="AN157" s="26" t="s">
        <v>130</v>
      </c>
      <c r="AO157" s="26">
        <v>0.3116500000000002</v>
      </c>
      <c r="AP157" s="20">
        <v>4.4999999999999998E-2</v>
      </c>
      <c r="AR157" s="36"/>
      <c r="AS157" s="20">
        <v>0.14899999999999999</v>
      </c>
      <c r="AT157" s="26">
        <v>0.12650000000000006</v>
      </c>
      <c r="AW157" s="26">
        <v>0.19205000000000005</v>
      </c>
      <c r="AX157" t="s">
        <v>130</v>
      </c>
      <c r="AY157" s="37">
        <v>0.48645000000000005</v>
      </c>
      <c r="AZ157" s="18">
        <v>1.0999999999999999E-2</v>
      </c>
      <c r="BB157" s="38"/>
      <c r="BC157" s="18">
        <v>3.6999999999999998E-2</v>
      </c>
      <c r="BD157" s="26">
        <v>0.13915000000000011</v>
      </c>
      <c r="BG157" s="26">
        <v>7.4980000000000047E-2</v>
      </c>
      <c r="BH157" s="37">
        <v>8.0500000000000016E-4</v>
      </c>
      <c r="BI157" s="37">
        <v>0.21504999999999996</v>
      </c>
    </row>
    <row r="158" spans="1:61">
      <c r="D158" t="s">
        <v>323</v>
      </c>
      <c r="E158" t="s">
        <v>138</v>
      </c>
      <c r="F158" t="s">
        <v>124</v>
      </c>
      <c r="G158" t="s">
        <v>324</v>
      </c>
      <c r="J158" t="s">
        <v>325</v>
      </c>
      <c r="K158" t="s">
        <v>249</v>
      </c>
      <c r="L158" t="s">
        <v>333</v>
      </c>
      <c r="M158" t="s">
        <v>138</v>
      </c>
      <c r="N158">
        <v>4</v>
      </c>
      <c r="O158" t="s">
        <v>334</v>
      </c>
      <c r="P158">
        <f>(1.6+1.8)/2</f>
        <v>1.7000000000000002</v>
      </c>
      <c r="Q158">
        <v>0.2</v>
      </c>
      <c r="R158" s="18">
        <v>8</v>
      </c>
      <c r="S158" t="s">
        <v>129</v>
      </c>
      <c r="T158" s="26">
        <v>8.2000000000000003E-2</v>
      </c>
      <c r="U158" t="s">
        <v>129</v>
      </c>
      <c r="V158" s="1" t="s">
        <v>129</v>
      </c>
      <c r="W158" s="1"/>
      <c r="X158" s="34"/>
      <c r="Y158" s="35">
        <v>0.27300000000000002</v>
      </c>
      <c r="Z158" s="26">
        <v>3.120000000000001</v>
      </c>
      <c r="AC158" s="26">
        <v>2.3868000000000009</v>
      </c>
      <c r="AD158" s="26" t="s">
        <v>130</v>
      </c>
      <c r="AE158" s="26">
        <v>7.9716000000000022</v>
      </c>
      <c r="AF158" s="20">
        <v>5.0999999999999997E-2</v>
      </c>
      <c r="AG158" s="20"/>
      <c r="AH158" s="26"/>
      <c r="AI158" s="20">
        <v>0.16900000000000001</v>
      </c>
      <c r="AJ158" s="26">
        <v>1.6379999999999999</v>
      </c>
      <c r="AM158" s="26">
        <v>1.30884</v>
      </c>
      <c r="AN158" s="26">
        <v>0.70667999999999997</v>
      </c>
      <c r="AO158" s="26">
        <v>3.9156000000000013</v>
      </c>
      <c r="AP158" s="20">
        <v>4.4999999999999998E-2</v>
      </c>
      <c r="AR158" s="36"/>
      <c r="AS158" s="20">
        <v>0.14899999999999999</v>
      </c>
      <c r="AT158" s="26">
        <v>3.6660000000000004</v>
      </c>
      <c r="AW158" s="26">
        <v>3.588000000000001</v>
      </c>
      <c r="AX158" t="s">
        <v>130</v>
      </c>
      <c r="AY158" s="37">
        <v>10.093200000000003</v>
      </c>
      <c r="AZ158" s="18">
        <v>1.0999999999999999E-2</v>
      </c>
      <c r="BB158" s="38"/>
      <c r="BC158" s="18">
        <v>3.6999999999999998E-2</v>
      </c>
      <c r="BD158" s="26">
        <v>1.2480000000000002</v>
      </c>
      <c r="BG158" s="26">
        <v>0.73164000000000007</v>
      </c>
      <c r="BH158" s="37">
        <v>0.4492799999999999</v>
      </c>
      <c r="BI158" s="37">
        <v>2.9016000000000002</v>
      </c>
    </row>
    <row r="159" spans="1:61">
      <c r="D159" t="s">
        <v>323</v>
      </c>
      <c r="E159" t="s">
        <v>240</v>
      </c>
      <c r="J159" t="s">
        <v>325</v>
      </c>
      <c r="K159" t="s">
        <v>249</v>
      </c>
      <c r="L159" t="s">
        <v>333</v>
      </c>
      <c r="M159" t="s">
        <v>131</v>
      </c>
      <c r="P159">
        <v>0</v>
      </c>
      <c r="Q159">
        <v>0.2</v>
      </c>
      <c r="R159" s="18">
        <v>8</v>
      </c>
      <c r="S159" t="s">
        <v>129</v>
      </c>
      <c r="T159" s="26">
        <v>8.2000000000000003E-2</v>
      </c>
      <c r="U159" t="s">
        <v>129</v>
      </c>
      <c r="V159" s="1" t="s">
        <v>129</v>
      </c>
      <c r="W159" s="1"/>
      <c r="X159" s="34"/>
      <c r="Y159" s="35">
        <v>0.27300000000000002</v>
      </c>
      <c r="Z159" s="26">
        <v>1.4720000000000013</v>
      </c>
      <c r="AC159" s="26">
        <v>0.38399999999999945</v>
      </c>
      <c r="AD159" s="26">
        <v>0.78720000000000034</v>
      </c>
      <c r="AE159" s="26">
        <v>2.0864000000000011</v>
      </c>
      <c r="AF159" s="20">
        <v>5.0999999999999997E-2</v>
      </c>
      <c r="AG159" s="20"/>
      <c r="AH159" s="26"/>
      <c r="AI159" s="20">
        <v>0.16900000000000001</v>
      </c>
      <c r="AJ159" s="26">
        <v>0.19391999999999987</v>
      </c>
      <c r="AM159" s="26">
        <v>0.24512</v>
      </c>
      <c r="AN159" s="26" t="s">
        <v>130</v>
      </c>
      <c r="AO159" s="26">
        <v>0.8127999999999993</v>
      </c>
      <c r="AP159" s="20">
        <v>4.4999999999999998E-2</v>
      </c>
      <c r="AR159" s="36"/>
      <c r="AS159" s="20">
        <v>0.14899999999999999</v>
      </c>
      <c r="AT159" s="26">
        <v>0.17600000000000016</v>
      </c>
      <c r="AW159" s="26">
        <v>0.28031999999999968</v>
      </c>
      <c r="AX159" t="s">
        <v>130</v>
      </c>
      <c r="AY159" s="37">
        <v>0.90240000000000009</v>
      </c>
      <c r="AZ159" s="18">
        <v>1.0999999999999999E-2</v>
      </c>
      <c r="BB159" s="38"/>
      <c r="BC159" s="18">
        <v>3.6999999999999998E-2</v>
      </c>
      <c r="BD159" s="26">
        <v>0.23615999999999993</v>
      </c>
      <c r="BG159" s="26">
        <v>0.22208000000000006</v>
      </c>
      <c r="BH159" s="37">
        <v>7.2959999999999914E-2</v>
      </c>
      <c r="BI159" s="37">
        <v>0.74239999999999995</v>
      </c>
    </row>
    <row r="160" spans="1:61">
      <c r="D160" t="s">
        <v>323</v>
      </c>
      <c r="E160" t="s">
        <v>138</v>
      </c>
      <c r="F160" t="s">
        <v>124</v>
      </c>
      <c r="G160" t="s">
        <v>324</v>
      </c>
      <c r="J160" t="s">
        <v>325</v>
      </c>
      <c r="K160" t="s">
        <v>199</v>
      </c>
      <c r="L160" t="s">
        <v>199</v>
      </c>
      <c r="M160" t="s">
        <v>138</v>
      </c>
      <c r="N160">
        <v>4</v>
      </c>
      <c r="O160" t="s">
        <v>335</v>
      </c>
      <c r="P160">
        <f>(2.1+2.3)/2</f>
        <v>2.2000000000000002</v>
      </c>
      <c r="Q160">
        <v>3</v>
      </c>
      <c r="R160" s="18">
        <v>8</v>
      </c>
      <c r="S160" t="s">
        <v>129</v>
      </c>
      <c r="T160" s="26">
        <v>8.2000000000000003E-2</v>
      </c>
      <c r="U160" t="s">
        <v>129</v>
      </c>
      <c r="V160" s="1" t="s">
        <v>129</v>
      </c>
      <c r="W160" s="1"/>
      <c r="X160" s="34"/>
      <c r="Y160" s="35">
        <v>0.27300000000000002</v>
      </c>
      <c r="Z160" s="26">
        <v>9.3451999999999984</v>
      </c>
      <c r="AC160" s="26">
        <v>1.5894499999999998</v>
      </c>
      <c r="AD160" s="26">
        <v>7.0471999999999984</v>
      </c>
      <c r="AE160" s="26">
        <v>10.072900000000001</v>
      </c>
      <c r="AF160" s="20">
        <v>5.0999999999999997E-2</v>
      </c>
      <c r="AG160" s="20"/>
      <c r="AH160" s="26"/>
      <c r="AI160" s="20">
        <v>0.16900000000000001</v>
      </c>
      <c r="AJ160" s="26">
        <v>5.5917999999999992</v>
      </c>
      <c r="AM160" s="26">
        <v>0.47109000000000001</v>
      </c>
      <c r="AN160" s="26">
        <v>4.8257999999999992</v>
      </c>
      <c r="AO160" s="26">
        <v>6.1280000000000001</v>
      </c>
      <c r="AP160" s="20">
        <v>4.4999999999999998E-2</v>
      </c>
      <c r="AR160" s="36"/>
      <c r="AS160" s="20">
        <v>0.14899999999999999</v>
      </c>
      <c r="AT160" s="26">
        <v>0.113368</v>
      </c>
      <c r="AW160" s="26">
        <v>0.25354599999999999</v>
      </c>
      <c r="AX160" t="s">
        <v>130</v>
      </c>
      <c r="AY160" s="37">
        <v>0.5668399999999999</v>
      </c>
      <c r="AZ160" s="18">
        <v>1.0999999999999999E-2</v>
      </c>
      <c r="BB160" s="38"/>
      <c r="BC160" s="18">
        <v>3.6999999999999998E-2</v>
      </c>
      <c r="BD160" s="26">
        <v>0.65876000000000001</v>
      </c>
      <c r="BG160" s="26">
        <v>0.4404499999999999</v>
      </c>
      <c r="BH160" s="37">
        <v>0.27461099999999999</v>
      </c>
      <c r="BI160" s="37">
        <v>1.1604899999999998</v>
      </c>
    </row>
    <row r="161" spans="1:61">
      <c r="D161" t="s">
        <v>323</v>
      </c>
      <c r="E161" t="s">
        <v>240</v>
      </c>
      <c r="J161" t="s">
        <v>325</v>
      </c>
      <c r="K161" t="s">
        <v>199</v>
      </c>
      <c r="L161" t="s">
        <v>199</v>
      </c>
      <c r="M161" t="s">
        <v>131</v>
      </c>
      <c r="P161">
        <v>0</v>
      </c>
      <c r="Q161">
        <v>3</v>
      </c>
      <c r="R161" s="18">
        <v>8</v>
      </c>
      <c r="S161" t="s">
        <v>129</v>
      </c>
      <c r="T161" s="26">
        <v>8.2000000000000003E-2</v>
      </c>
      <c r="U161" t="s">
        <v>129</v>
      </c>
      <c r="V161" s="1" t="s">
        <v>129</v>
      </c>
      <c r="W161" s="1"/>
      <c r="X161" s="34"/>
      <c r="Y161" s="35">
        <v>0.27300000000000002</v>
      </c>
      <c r="Z161" s="26">
        <v>4.3010999999999999</v>
      </c>
      <c r="AC161" s="26">
        <v>2.7944999999999993</v>
      </c>
      <c r="AD161" s="26">
        <v>5.2001999999999993E-2</v>
      </c>
      <c r="AE161" s="26">
        <v>8.4078000000000017</v>
      </c>
      <c r="AF161" s="20">
        <v>5.0999999999999997E-2</v>
      </c>
      <c r="AG161" s="20"/>
      <c r="AH161" s="26"/>
      <c r="AI161" s="20">
        <v>0.16900000000000001</v>
      </c>
      <c r="AJ161" s="26">
        <v>2.673</v>
      </c>
      <c r="AM161" s="26">
        <v>8.1429299999999998</v>
      </c>
      <c r="AN161" s="26">
        <v>1.9780199999999999</v>
      </c>
      <c r="AO161" s="26">
        <v>4.0580999999999996</v>
      </c>
      <c r="AP161" s="20">
        <v>4.4999999999999998E-2</v>
      </c>
      <c r="AR161" s="36"/>
      <c r="AS161" s="20">
        <v>0.14899999999999999</v>
      </c>
      <c r="AT161" s="26"/>
      <c r="AU161" s="18" t="s">
        <v>130</v>
      </c>
      <c r="AW161" s="26"/>
      <c r="AX161" t="s">
        <v>130</v>
      </c>
      <c r="AY161" s="37" t="s">
        <v>130</v>
      </c>
      <c r="AZ161" s="18">
        <v>1.0999999999999999E-2</v>
      </c>
      <c r="BB161" s="38"/>
      <c r="BC161" s="18">
        <v>3.6999999999999998E-2</v>
      </c>
      <c r="BD161" s="26">
        <v>0.16378199999999998</v>
      </c>
      <c r="BG161" s="26">
        <v>0.16645500000000002</v>
      </c>
      <c r="BH161" s="37">
        <v>3.6935999999999997E-2</v>
      </c>
      <c r="BI161" s="37">
        <v>0.46656000000000009</v>
      </c>
    </row>
    <row r="162" spans="1:61">
      <c r="D162" t="s">
        <v>323</v>
      </c>
      <c r="E162" t="s">
        <v>138</v>
      </c>
      <c r="F162" t="s">
        <v>124</v>
      </c>
      <c r="G162" t="s">
        <v>324</v>
      </c>
      <c r="J162" t="s">
        <v>325</v>
      </c>
      <c r="K162" t="s">
        <v>182</v>
      </c>
      <c r="L162" t="s">
        <v>336</v>
      </c>
      <c r="M162" t="s">
        <v>138</v>
      </c>
      <c r="N162">
        <v>4</v>
      </c>
      <c r="O162" t="s">
        <v>337</v>
      </c>
      <c r="P162">
        <f>(4.3+4.6)/2</f>
        <v>4.4499999999999993</v>
      </c>
      <c r="Q162">
        <v>11.8</v>
      </c>
      <c r="R162" s="18">
        <v>8</v>
      </c>
      <c r="S162" t="s">
        <v>129</v>
      </c>
      <c r="T162" s="26">
        <v>8.2000000000000003E-2</v>
      </c>
      <c r="U162" t="s">
        <v>129</v>
      </c>
      <c r="V162" s="1" t="s">
        <v>129</v>
      </c>
      <c r="W162" s="1"/>
      <c r="X162" s="34"/>
      <c r="Y162" s="35">
        <v>0.27300000000000002</v>
      </c>
      <c r="Z162" s="26">
        <v>5.3996999999999993</v>
      </c>
      <c r="AC162" s="26">
        <v>3.4856599999999993</v>
      </c>
      <c r="AD162" s="26">
        <v>2.6735099999999994</v>
      </c>
      <c r="AE162" s="26">
        <v>9.9652999999999974</v>
      </c>
      <c r="AF162" s="20">
        <v>5.0999999999999997E-2</v>
      </c>
      <c r="AG162" s="20"/>
      <c r="AH162" s="26"/>
      <c r="AI162" s="20">
        <v>0.16900000000000001</v>
      </c>
      <c r="AJ162" s="26">
        <v>2.5900999999999996</v>
      </c>
      <c r="AM162" s="26">
        <v>1.9711099999999999</v>
      </c>
      <c r="AN162" s="26">
        <v>0.84287999999999985</v>
      </c>
      <c r="AO162" s="26">
        <v>6.4971999999999994</v>
      </c>
      <c r="AP162" s="20">
        <v>4.4999999999999998E-2</v>
      </c>
      <c r="AR162" s="36"/>
      <c r="AS162" s="20">
        <v>0.14899999999999999</v>
      </c>
      <c r="AT162" s="26"/>
      <c r="AU162" s="18" t="s">
        <v>130</v>
      </c>
      <c r="AW162" s="26"/>
      <c r="AX162" t="s">
        <v>130</v>
      </c>
      <c r="AY162" s="37" t="s">
        <v>130</v>
      </c>
      <c r="AZ162" s="18">
        <v>1.0999999999999999E-2</v>
      </c>
      <c r="BB162" s="38"/>
      <c r="BC162" s="18">
        <v>3.6999999999999998E-2</v>
      </c>
      <c r="BD162" s="26">
        <v>0.17384399999999997</v>
      </c>
      <c r="BG162" s="26">
        <v>8.8238999999999984E-2</v>
      </c>
      <c r="BH162" t="s">
        <v>130</v>
      </c>
      <c r="BI162" s="37">
        <v>0.23179199999999994</v>
      </c>
    </row>
    <row r="163" spans="1:61">
      <c r="D163" t="s">
        <v>323</v>
      </c>
      <c r="E163" t="s">
        <v>240</v>
      </c>
      <c r="J163" t="s">
        <v>325</v>
      </c>
      <c r="K163" t="s">
        <v>182</v>
      </c>
      <c r="L163" t="s">
        <v>336</v>
      </c>
      <c r="M163" t="s">
        <v>131</v>
      </c>
      <c r="P163">
        <v>0</v>
      </c>
      <c r="Q163">
        <v>11.8</v>
      </c>
      <c r="R163" s="18">
        <v>8</v>
      </c>
      <c r="S163" t="s">
        <v>129</v>
      </c>
      <c r="T163" s="26">
        <v>8.2000000000000003E-2</v>
      </c>
      <c r="U163" t="s">
        <v>129</v>
      </c>
      <c r="V163" s="1" t="s">
        <v>129</v>
      </c>
      <c r="W163" s="1"/>
      <c r="X163" s="34"/>
      <c r="Y163" s="35">
        <v>0.27300000000000002</v>
      </c>
      <c r="Z163" s="26">
        <v>0.51239999999999997</v>
      </c>
      <c r="AC163" s="26">
        <v>0.8271599999999999</v>
      </c>
      <c r="AD163" s="26" t="s">
        <v>130</v>
      </c>
      <c r="AE163" s="26">
        <v>1.9654199999999999</v>
      </c>
      <c r="AF163" s="20">
        <v>5.0999999999999997E-2</v>
      </c>
      <c r="AG163" s="20"/>
      <c r="AH163" s="26"/>
      <c r="AI163" s="20">
        <v>0.16900000000000001</v>
      </c>
      <c r="AJ163" s="26">
        <v>0.84911999999999987</v>
      </c>
      <c r="AM163" s="26">
        <v>0.49409999999999998</v>
      </c>
      <c r="AN163" s="26" t="s">
        <v>130</v>
      </c>
      <c r="AO163" s="26">
        <v>1.3505400000000001</v>
      </c>
      <c r="AP163" s="20">
        <v>4.4999999999999998E-2</v>
      </c>
      <c r="AR163" s="36"/>
      <c r="AS163" s="20">
        <v>0.14899999999999999</v>
      </c>
      <c r="AT163" s="26">
        <v>0.224358</v>
      </c>
      <c r="AW163" s="26">
        <v>0.36307199999999995</v>
      </c>
      <c r="AX163" t="s">
        <v>130</v>
      </c>
      <c r="AY163" s="37">
        <v>0.83813999999999989</v>
      </c>
      <c r="AZ163" s="18">
        <v>1.0999999999999999E-2</v>
      </c>
      <c r="BB163" s="38"/>
      <c r="BC163" s="18">
        <v>3.6999999999999998E-2</v>
      </c>
      <c r="BD163" s="26">
        <v>9.8819999999999991E-2</v>
      </c>
      <c r="BG163" s="26">
        <v>5.2704000000000001E-2</v>
      </c>
      <c r="BH163" t="s">
        <v>130</v>
      </c>
      <c r="BI163" s="37">
        <v>0.15079199999999998</v>
      </c>
    </row>
    <row r="164" spans="1:61">
      <c r="D164" t="s">
        <v>323</v>
      </c>
      <c r="E164" t="s">
        <v>240</v>
      </c>
      <c r="F164" t="s">
        <v>124</v>
      </c>
      <c r="G164" t="s">
        <v>324</v>
      </c>
      <c r="J164" t="s">
        <v>325</v>
      </c>
      <c r="K164" t="s">
        <v>161</v>
      </c>
      <c r="L164" t="s">
        <v>338</v>
      </c>
      <c r="M164" t="s">
        <v>131</v>
      </c>
      <c r="N164">
        <v>4</v>
      </c>
      <c r="O164" t="s">
        <v>339</v>
      </c>
      <c r="P164">
        <f>(3.8+4)/2</f>
        <v>3.9</v>
      </c>
      <c r="Q164">
        <v>11.8</v>
      </c>
      <c r="R164" s="18">
        <v>8</v>
      </c>
      <c r="S164" t="s">
        <v>129</v>
      </c>
      <c r="T164" s="26">
        <v>8.2000000000000003E-2</v>
      </c>
      <c r="U164" t="s">
        <v>129</v>
      </c>
      <c r="V164" s="1" t="s">
        <v>129</v>
      </c>
      <c r="W164" s="1"/>
      <c r="X164" s="34"/>
      <c r="Y164" s="35">
        <v>0.27300000000000002</v>
      </c>
      <c r="Z164" s="26">
        <v>2.1520799999999998</v>
      </c>
      <c r="AC164" s="26">
        <v>1.3507200000000001</v>
      </c>
      <c r="AD164" s="26" t="s">
        <v>130</v>
      </c>
      <c r="AE164" s="26">
        <v>3.7346400000000002</v>
      </c>
      <c r="AF164" s="20">
        <v>5.0999999999999997E-2</v>
      </c>
      <c r="AG164" s="20"/>
      <c r="AH164" s="26"/>
      <c r="AI164" s="20">
        <v>0.16900000000000001</v>
      </c>
      <c r="AJ164" s="26">
        <v>5.2416</v>
      </c>
      <c r="AM164" s="26">
        <v>0.67536000000000007</v>
      </c>
      <c r="AN164" s="26">
        <v>4.6216799999999996</v>
      </c>
      <c r="AO164" s="26">
        <v>5.8464</v>
      </c>
      <c r="AP164" s="20">
        <v>4.4999999999999998E-2</v>
      </c>
      <c r="AR164" s="36"/>
      <c r="AS164" s="20">
        <v>0.14899999999999999</v>
      </c>
      <c r="AT164" s="26">
        <v>2.9736000000000002</v>
      </c>
      <c r="AW164" s="26">
        <v>1.6732799999999999</v>
      </c>
      <c r="AX164" t="s">
        <v>130</v>
      </c>
      <c r="AY164" s="37">
        <v>5.0903999999999998</v>
      </c>
      <c r="AZ164" s="18">
        <v>1.0999999999999999E-2</v>
      </c>
      <c r="BB164" s="38"/>
      <c r="BC164" s="18">
        <v>3.6999999999999998E-2</v>
      </c>
      <c r="BD164" s="26">
        <v>0.51407999999999998</v>
      </c>
      <c r="BG164" s="26">
        <v>0.23436000000000001</v>
      </c>
      <c r="BH164" s="37">
        <v>9.0719999999999995E-2</v>
      </c>
      <c r="BI164" s="37">
        <v>0.72575999999999996</v>
      </c>
    </row>
    <row r="165" spans="1:61">
      <c r="D165" t="s">
        <v>323</v>
      </c>
      <c r="E165" t="s">
        <v>138</v>
      </c>
      <c r="J165" t="s">
        <v>325</v>
      </c>
      <c r="K165" t="s">
        <v>161</v>
      </c>
      <c r="L165" t="s">
        <v>338</v>
      </c>
      <c r="M165" t="s">
        <v>138</v>
      </c>
      <c r="P165">
        <v>0</v>
      </c>
      <c r="Q165">
        <v>11.8</v>
      </c>
      <c r="R165" s="18">
        <v>8</v>
      </c>
      <c r="S165" t="s">
        <v>129</v>
      </c>
      <c r="T165" s="26">
        <v>8.2000000000000003E-2</v>
      </c>
      <c r="U165" t="s">
        <v>129</v>
      </c>
      <c r="V165" s="1" t="s">
        <v>129</v>
      </c>
      <c r="W165" s="1"/>
      <c r="X165" s="34"/>
      <c r="Y165" s="35">
        <v>0.27300000000000002</v>
      </c>
      <c r="Z165" s="26">
        <v>2.1285000000000003</v>
      </c>
      <c r="AC165" s="26">
        <v>1.2577500000000001</v>
      </c>
      <c r="AD165" s="26">
        <v>0.76239000000000012</v>
      </c>
      <c r="AE165" s="26">
        <v>3.3862500000000004</v>
      </c>
      <c r="AF165" s="20">
        <v>5.0999999999999997E-2</v>
      </c>
      <c r="AG165" s="20"/>
      <c r="AH165" s="26"/>
      <c r="AI165" s="20">
        <v>0.16900000000000001</v>
      </c>
      <c r="AJ165" s="26">
        <v>2.3413500000000003</v>
      </c>
      <c r="AM165" s="26">
        <v>0.49536000000000002</v>
      </c>
      <c r="AN165" s="26">
        <v>2.05497</v>
      </c>
      <c r="AO165" s="26">
        <v>2.7980100000000006</v>
      </c>
      <c r="AP165" s="20">
        <v>4.4999999999999998E-2</v>
      </c>
      <c r="AR165" s="36"/>
      <c r="AS165" s="20">
        <v>0.14899999999999999</v>
      </c>
      <c r="AT165" s="26">
        <v>0.82818000000000014</v>
      </c>
      <c r="AW165" s="26">
        <v>0.91719000000000017</v>
      </c>
      <c r="AX165" t="s">
        <v>130</v>
      </c>
      <c r="AY165" s="37">
        <v>1.7337600000000002</v>
      </c>
      <c r="AZ165" s="18">
        <v>1.0999999999999999E-2</v>
      </c>
      <c r="BB165" s="38"/>
      <c r="BC165" s="18">
        <v>3.6999999999999998E-2</v>
      </c>
      <c r="BD165" s="26">
        <v>0.27283499999999999</v>
      </c>
      <c r="BG165" s="26">
        <v>4.2957000000000009E-2</v>
      </c>
      <c r="BH165" s="37">
        <v>0.21362400000000004</v>
      </c>
      <c r="BI165" s="37">
        <v>0.31656600000000001</v>
      </c>
    </row>
    <row r="166" spans="1:61">
      <c r="D166" t="s">
        <v>323</v>
      </c>
      <c r="E166" t="s">
        <v>240</v>
      </c>
      <c r="F166" t="s">
        <v>124</v>
      </c>
      <c r="G166" t="s">
        <v>324</v>
      </c>
      <c r="J166" t="s">
        <v>325</v>
      </c>
      <c r="K166" t="s">
        <v>182</v>
      </c>
      <c r="L166" t="s">
        <v>183</v>
      </c>
      <c r="M166" t="s">
        <v>131</v>
      </c>
      <c r="N166">
        <v>4</v>
      </c>
      <c r="O166" t="s">
        <v>340</v>
      </c>
      <c r="P166">
        <f>(2.6+2.8)/2</f>
        <v>2.7</v>
      </c>
      <c r="Q166">
        <v>9.4</v>
      </c>
      <c r="R166" s="18">
        <v>8</v>
      </c>
      <c r="S166" t="s">
        <v>129</v>
      </c>
      <c r="T166" s="26">
        <v>8.2000000000000003E-2</v>
      </c>
      <c r="U166" t="s">
        <v>129</v>
      </c>
      <c r="V166" s="1" t="s">
        <v>129</v>
      </c>
      <c r="W166" s="1"/>
      <c r="X166" s="34"/>
      <c r="Y166" s="35">
        <v>0.27300000000000002</v>
      </c>
      <c r="Z166" s="26">
        <v>1.7561499999999999</v>
      </c>
      <c r="AC166" s="26">
        <v>1.0741499999999999</v>
      </c>
      <c r="AD166" s="26">
        <v>2.3529000000000001E-2</v>
      </c>
      <c r="AE166" s="26">
        <v>2.0494099999999995</v>
      </c>
      <c r="AF166" s="20">
        <v>5.0999999999999997E-2</v>
      </c>
      <c r="AG166" s="20"/>
      <c r="AH166" s="26"/>
      <c r="AI166" s="20">
        <v>0.16900000000000001</v>
      </c>
      <c r="AJ166" s="26">
        <v>0.80135000000000001</v>
      </c>
      <c r="AM166" s="26">
        <v>0.27211799999999997</v>
      </c>
      <c r="AN166" s="26">
        <v>0.37168999999999996</v>
      </c>
      <c r="AO166" s="26">
        <v>1.0946099999999999</v>
      </c>
      <c r="AP166" s="20">
        <v>4.4999999999999998E-2</v>
      </c>
      <c r="AR166" s="36"/>
      <c r="AS166" s="20">
        <v>0.14899999999999999</v>
      </c>
      <c r="AT166" s="26"/>
      <c r="AU166" s="18" t="s">
        <v>130</v>
      </c>
      <c r="AW166" s="26"/>
      <c r="AX166" t="s">
        <v>130</v>
      </c>
      <c r="AY166" s="37" t="s">
        <v>130</v>
      </c>
      <c r="AZ166" s="18">
        <v>1.0999999999999999E-2</v>
      </c>
      <c r="BB166" s="38"/>
      <c r="BC166" s="18">
        <v>3.6999999999999998E-2</v>
      </c>
      <c r="BD166" s="26">
        <v>2.8302999999999995E-2</v>
      </c>
      <c r="BG166" s="26">
        <v>3.7509999999999988E-2</v>
      </c>
      <c r="BH166" t="s">
        <v>130</v>
      </c>
      <c r="BI166" s="37">
        <v>0.11832699999999996</v>
      </c>
    </row>
    <row r="167" spans="1:61">
      <c r="D167" t="s">
        <v>323</v>
      </c>
      <c r="E167" t="s">
        <v>138</v>
      </c>
      <c r="J167" t="s">
        <v>325</v>
      </c>
      <c r="K167" t="s">
        <v>182</v>
      </c>
      <c r="L167" t="s">
        <v>183</v>
      </c>
      <c r="M167" t="s">
        <v>138</v>
      </c>
      <c r="P167">
        <v>0</v>
      </c>
      <c r="Q167">
        <v>9.4</v>
      </c>
      <c r="R167" s="18">
        <v>8</v>
      </c>
      <c r="S167" t="s">
        <v>129</v>
      </c>
      <c r="T167" s="26">
        <v>8.2000000000000003E-2</v>
      </c>
      <c r="U167" t="s">
        <v>129</v>
      </c>
      <c r="V167" s="1" t="s">
        <v>129</v>
      </c>
      <c r="W167" s="1"/>
      <c r="X167" s="34"/>
      <c r="Y167" s="35">
        <v>0.27300000000000002</v>
      </c>
      <c r="Z167" s="26">
        <v>1.76328</v>
      </c>
      <c r="AC167" s="26">
        <v>0.12395099999999998</v>
      </c>
      <c r="AD167" s="26">
        <v>1.5807899999999995</v>
      </c>
      <c r="AE167" s="26">
        <v>1.9386599999999996</v>
      </c>
      <c r="AF167" s="20">
        <v>5.0999999999999997E-2</v>
      </c>
      <c r="AG167" s="20"/>
      <c r="AH167" s="26"/>
      <c r="AI167" s="20">
        <v>0.16900000000000001</v>
      </c>
      <c r="AJ167" s="26">
        <v>0.58301999999999987</v>
      </c>
      <c r="AM167" s="26">
        <v>0.11684099999999997</v>
      </c>
      <c r="AN167" s="26">
        <v>0.41000999999999999</v>
      </c>
      <c r="AO167" s="26">
        <v>0.7323299999999997</v>
      </c>
      <c r="AP167" s="20">
        <v>4.4999999999999998E-2</v>
      </c>
      <c r="AR167" s="36"/>
      <c r="AS167" s="20">
        <v>0.14899999999999999</v>
      </c>
      <c r="AT167" s="26"/>
      <c r="AU167" s="18" t="s">
        <v>130</v>
      </c>
      <c r="AW167" s="26"/>
      <c r="AX167" t="s">
        <v>130</v>
      </c>
      <c r="AY167" s="37" t="s">
        <v>130</v>
      </c>
      <c r="AZ167" s="18">
        <v>1.0999999999999999E-2</v>
      </c>
      <c r="BB167" s="38"/>
      <c r="BC167" s="18">
        <v>3.6999999999999998E-2</v>
      </c>
      <c r="BD167" s="26"/>
      <c r="BE167" s="18" t="s">
        <v>130</v>
      </c>
      <c r="BG167" s="26"/>
      <c r="BH167" t="s">
        <v>130</v>
      </c>
      <c r="BI167" t="s">
        <v>130</v>
      </c>
    </row>
    <row r="168" spans="1:61">
      <c r="D168" t="s">
        <v>323</v>
      </c>
      <c r="E168" t="s">
        <v>240</v>
      </c>
      <c r="F168" t="s">
        <v>124</v>
      </c>
      <c r="G168" t="s">
        <v>324</v>
      </c>
      <c r="J168" t="s">
        <v>325</v>
      </c>
      <c r="K168" t="s">
        <v>158</v>
      </c>
      <c r="L168" t="s">
        <v>341</v>
      </c>
      <c r="M168" t="s">
        <v>131</v>
      </c>
      <c r="N168">
        <v>4</v>
      </c>
      <c r="O168" t="s">
        <v>342</v>
      </c>
      <c r="P168">
        <f t="shared" ref="P168" si="0">(1.8+2.1)/2</f>
        <v>1.9500000000000002</v>
      </c>
      <c r="Q168">
        <v>14.1</v>
      </c>
      <c r="R168" s="18">
        <v>8</v>
      </c>
      <c r="S168" t="s">
        <v>129</v>
      </c>
      <c r="T168" s="26">
        <v>8.2000000000000003E-2</v>
      </c>
      <c r="U168" t="s">
        <v>129</v>
      </c>
      <c r="V168" s="1" t="s">
        <v>129</v>
      </c>
      <c r="W168" s="1"/>
      <c r="X168" s="34"/>
      <c r="Y168" s="35">
        <v>0.27300000000000002</v>
      </c>
      <c r="Z168" s="26">
        <v>7.5167999999999999</v>
      </c>
      <c r="AC168" s="26">
        <v>15.764399999999998</v>
      </c>
      <c r="AD168" s="26" t="s">
        <v>130</v>
      </c>
      <c r="AE168" s="26">
        <v>38.523599999999995</v>
      </c>
      <c r="AF168" s="20">
        <v>5.0999999999999997E-2</v>
      </c>
      <c r="AG168" s="20"/>
      <c r="AH168" s="26"/>
      <c r="AI168" s="20">
        <v>0.16900000000000001</v>
      </c>
      <c r="AJ168" s="26">
        <v>8.4563999999999986</v>
      </c>
      <c r="AM168" s="21">
        <v>17.8002</v>
      </c>
      <c r="AN168" s="26" t="s">
        <v>130</v>
      </c>
      <c r="AO168" s="26">
        <v>43.900199999999998</v>
      </c>
      <c r="AP168" s="20">
        <v>4.4999999999999998E-2</v>
      </c>
      <c r="AR168" s="36"/>
      <c r="AS168" s="20">
        <v>0.14899999999999999</v>
      </c>
      <c r="AT168" s="26">
        <v>5.6375999999999999</v>
      </c>
      <c r="AW168" s="26">
        <v>12.110399999999998</v>
      </c>
      <c r="AX168" t="s">
        <v>130</v>
      </c>
      <c r="AY168" s="37">
        <v>33.199200000000005</v>
      </c>
      <c r="AZ168" s="18">
        <v>1.0999999999999999E-2</v>
      </c>
      <c r="BB168" s="38"/>
      <c r="BC168" s="18">
        <v>3.6999999999999998E-2</v>
      </c>
      <c r="BD168" s="26">
        <v>0.22706999999999999</v>
      </c>
      <c r="BG168" s="26">
        <v>0.68381999999999998</v>
      </c>
      <c r="BH168" t="s">
        <v>130</v>
      </c>
      <c r="BI168" s="37">
        <v>2.1819599999999997</v>
      </c>
    </row>
    <row r="169" spans="1:61">
      <c r="D169" t="s">
        <v>323</v>
      </c>
      <c r="E169" t="s">
        <v>138</v>
      </c>
      <c r="J169" t="s">
        <v>325</v>
      </c>
      <c r="K169" t="s">
        <v>158</v>
      </c>
      <c r="L169" t="s">
        <v>341</v>
      </c>
      <c r="M169" t="s">
        <v>138</v>
      </c>
      <c r="P169">
        <v>0</v>
      </c>
      <c r="Q169">
        <v>14.1</v>
      </c>
      <c r="R169" s="18">
        <v>8</v>
      </c>
      <c r="S169" t="s">
        <v>129</v>
      </c>
      <c r="T169" s="26">
        <v>8.2000000000000003E-2</v>
      </c>
      <c r="U169" t="s">
        <v>129</v>
      </c>
      <c r="V169" s="1" t="s">
        <v>129</v>
      </c>
      <c r="W169" s="1"/>
      <c r="X169" s="34"/>
      <c r="Y169" s="35">
        <v>0.27300000000000002</v>
      </c>
      <c r="Z169" s="26">
        <v>5.2015000000000006E-2</v>
      </c>
      <c r="AC169" s="26">
        <v>0.16377000000000003</v>
      </c>
      <c r="AD169" s="26" t="s">
        <v>130</v>
      </c>
      <c r="AE169" s="26">
        <v>0.52015000000000011</v>
      </c>
      <c r="AF169" s="20">
        <v>5.0999999999999997E-2</v>
      </c>
      <c r="AG169" s="20"/>
      <c r="AH169" s="26"/>
      <c r="AI169" s="20">
        <v>0.16900000000000001</v>
      </c>
      <c r="AJ169" s="26">
        <v>0.26677000000000006</v>
      </c>
      <c r="AM169" s="26">
        <v>0.58709999999999996</v>
      </c>
      <c r="AN169" s="26" t="s">
        <v>130</v>
      </c>
      <c r="AO169" s="26">
        <v>1.7664500000000003</v>
      </c>
      <c r="AP169" s="20">
        <v>4.4999999999999998E-2</v>
      </c>
      <c r="AR169" s="36"/>
      <c r="AS169" s="20">
        <v>0.14899999999999999</v>
      </c>
      <c r="AT169" s="26"/>
      <c r="AU169" s="18" t="s">
        <v>130</v>
      </c>
      <c r="AW169" s="26"/>
      <c r="AX169" t="s">
        <v>130</v>
      </c>
      <c r="AY169" s="37" t="s">
        <v>130</v>
      </c>
      <c r="AZ169" s="18">
        <v>1.0999999999999999E-2</v>
      </c>
      <c r="BB169" s="38"/>
      <c r="BC169" s="18">
        <v>3.6999999999999998E-2</v>
      </c>
      <c r="BE169" s="18" t="s">
        <v>130</v>
      </c>
      <c r="BH169" t="s">
        <v>130</v>
      </c>
      <c r="BI169" t="s">
        <v>130</v>
      </c>
    </row>
    <row r="170" spans="1:61">
      <c r="D170" t="s">
        <v>323</v>
      </c>
      <c r="E170" t="s">
        <v>240</v>
      </c>
      <c r="F170" t="s">
        <v>124</v>
      </c>
      <c r="G170" t="s">
        <v>324</v>
      </c>
      <c r="J170" t="s">
        <v>325</v>
      </c>
      <c r="K170" t="s">
        <v>170</v>
      </c>
      <c r="L170" t="s">
        <v>187</v>
      </c>
      <c r="M170" t="s">
        <v>131</v>
      </c>
      <c r="N170">
        <v>4</v>
      </c>
      <c r="O170" t="s">
        <v>343</v>
      </c>
      <c r="P170">
        <f>(1.6+1.9)/2</f>
        <v>1.75</v>
      </c>
      <c r="Q170">
        <v>37</v>
      </c>
      <c r="R170" s="18">
        <v>8</v>
      </c>
      <c r="S170" t="s">
        <v>129</v>
      </c>
      <c r="T170" s="26">
        <v>8.2000000000000003E-2</v>
      </c>
      <c r="U170" t="s">
        <v>129</v>
      </c>
      <c r="V170" s="1" t="s">
        <v>129</v>
      </c>
      <c r="W170" s="1"/>
      <c r="X170" s="34"/>
      <c r="Y170" s="35">
        <v>0.27300000000000002</v>
      </c>
      <c r="Z170" s="26">
        <v>0.67522000000000015</v>
      </c>
      <c r="AC170" s="26">
        <v>0.87905999999999995</v>
      </c>
      <c r="AD170" s="26" t="s">
        <v>130</v>
      </c>
      <c r="AE170" s="26">
        <v>2.0192899999999998</v>
      </c>
      <c r="AF170" s="20">
        <v>5.0999999999999997E-2</v>
      </c>
      <c r="AG170" s="20"/>
      <c r="AH170" s="35"/>
      <c r="AI170" s="20">
        <v>0.16900000000000001</v>
      </c>
      <c r="AJ170" s="26"/>
      <c r="AK170" s="18" t="s">
        <v>130</v>
      </c>
      <c r="AN170" s="26" t="s">
        <v>130</v>
      </c>
      <c r="AO170" s="26" t="s">
        <v>130</v>
      </c>
      <c r="AP170" s="20">
        <v>4.4999999999999998E-2</v>
      </c>
      <c r="AR170" s="37"/>
      <c r="AS170" s="20">
        <v>0.14899999999999999</v>
      </c>
      <c r="AT170" s="26"/>
      <c r="AU170" s="18" t="s">
        <v>130</v>
      </c>
      <c r="AX170" t="s">
        <v>130</v>
      </c>
      <c r="AY170" s="37" t="s">
        <v>130</v>
      </c>
      <c r="AZ170" s="18">
        <v>1.0999999999999999E-2</v>
      </c>
      <c r="BB170" s="37"/>
      <c r="BC170" s="18">
        <v>3.6999999999999998E-2</v>
      </c>
      <c r="BE170" s="18" t="s">
        <v>130</v>
      </c>
      <c r="BH170" t="s">
        <v>130</v>
      </c>
      <c r="BI170" t="s">
        <v>130</v>
      </c>
    </row>
    <row r="171" spans="1:61">
      <c r="D171" t="s">
        <v>323</v>
      </c>
      <c r="E171" t="s">
        <v>138</v>
      </c>
      <c r="J171" t="s">
        <v>325</v>
      </c>
      <c r="K171" t="s">
        <v>170</v>
      </c>
      <c r="L171" t="s">
        <v>187</v>
      </c>
      <c r="M171" t="s">
        <v>138</v>
      </c>
      <c r="P171">
        <v>0</v>
      </c>
      <c r="Q171">
        <v>37</v>
      </c>
      <c r="R171" s="18">
        <v>8</v>
      </c>
      <c r="S171" t="s">
        <v>129</v>
      </c>
      <c r="T171" s="26">
        <v>8.2000000000000003E-2</v>
      </c>
      <c r="U171" t="s">
        <v>129</v>
      </c>
      <c r="V171" s="1" t="s">
        <v>129</v>
      </c>
      <c r="W171" s="1"/>
      <c r="X171" s="20"/>
      <c r="Y171" s="35">
        <v>0.27300000000000002</v>
      </c>
      <c r="Z171" s="26"/>
      <c r="AA171" s="18" t="s">
        <v>130</v>
      </c>
      <c r="AC171" s="26"/>
      <c r="AD171" s="26" t="s">
        <v>130</v>
      </c>
      <c r="AE171" s="26" t="s">
        <v>130</v>
      </c>
      <c r="AF171" s="20">
        <v>5.0999999999999997E-2</v>
      </c>
      <c r="AG171" s="20"/>
      <c r="AH171" s="35"/>
      <c r="AI171" s="20">
        <v>0.16900000000000001</v>
      </c>
      <c r="AJ171" s="26"/>
      <c r="AK171" s="18" t="s">
        <v>130</v>
      </c>
      <c r="AN171" s="26" t="s">
        <v>130</v>
      </c>
      <c r="AO171" s="26" t="s">
        <v>130</v>
      </c>
      <c r="AP171" s="20">
        <v>4.4999999999999998E-2</v>
      </c>
      <c r="AR171" s="37"/>
      <c r="AS171" s="20">
        <v>0.14899999999999999</v>
      </c>
      <c r="AT171" s="26"/>
      <c r="AU171" s="18" t="s">
        <v>130</v>
      </c>
      <c r="AX171" t="s">
        <v>130</v>
      </c>
      <c r="AY171" s="37" t="s">
        <v>130</v>
      </c>
      <c r="AZ171" s="18">
        <v>1.0999999999999999E-2</v>
      </c>
      <c r="BB171" s="37"/>
      <c r="BC171" s="18">
        <v>3.6999999999999998E-2</v>
      </c>
      <c r="BE171" s="18" t="s">
        <v>130</v>
      </c>
      <c r="BH171" t="s">
        <v>130</v>
      </c>
      <c r="BI171" t="s">
        <v>130</v>
      </c>
    </row>
    <row r="172" spans="1:61">
      <c r="A172" t="s">
        <v>344</v>
      </c>
      <c r="B172" s="55" t="s">
        <v>345</v>
      </c>
      <c r="D172" t="s">
        <v>346</v>
      </c>
      <c r="E172" t="s">
        <v>277</v>
      </c>
      <c r="F172" t="s">
        <v>124</v>
      </c>
      <c r="K172" t="s">
        <v>144</v>
      </c>
      <c r="L172" t="s">
        <v>144</v>
      </c>
      <c r="N172">
        <v>2</v>
      </c>
      <c r="O172">
        <v>229</v>
      </c>
      <c r="P172">
        <v>7</v>
      </c>
      <c r="Q172">
        <v>18</v>
      </c>
      <c r="R172" s="18">
        <v>6</v>
      </c>
      <c r="T172">
        <v>0.03</v>
      </c>
      <c r="U172" s="1" t="s">
        <v>270</v>
      </c>
      <c r="V172" s="1" t="s">
        <v>270</v>
      </c>
      <c r="W172" s="1"/>
      <c r="X172" s="34"/>
      <c r="Y172" s="1">
        <v>0.11</v>
      </c>
      <c r="Z172" s="34">
        <v>1</v>
      </c>
      <c r="AA172" s="34"/>
      <c r="AB172" s="34"/>
      <c r="AC172" s="34">
        <v>0.3</v>
      </c>
      <c r="AD172" s="20"/>
      <c r="AE172" s="20"/>
      <c r="AF172" s="20">
        <v>0.04</v>
      </c>
      <c r="AG172" s="20"/>
      <c r="AI172" s="20">
        <v>0.13</v>
      </c>
      <c r="AJ172" s="18">
        <v>0.9</v>
      </c>
      <c r="AM172" s="34">
        <v>0.3</v>
      </c>
      <c r="AP172" s="20">
        <v>0.06</v>
      </c>
      <c r="AR172" s="39"/>
      <c r="AS172" s="20">
        <v>0.19</v>
      </c>
      <c r="AT172" s="18">
        <v>0.6</v>
      </c>
      <c r="AW172" s="29">
        <v>0.2</v>
      </c>
      <c r="AZ172">
        <v>0.04</v>
      </c>
      <c r="BB172" s="39"/>
      <c r="BC172">
        <v>0.13</v>
      </c>
      <c r="BD172" s="18">
        <v>1.1000000000000001</v>
      </c>
      <c r="BG172" s="18">
        <v>0.6</v>
      </c>
      <c r="BH172" s="39"/>
    </row>
    <row r="173" spans="1:61">
      <c r="A173" s="33"/>
      <c r="B173" s="56"/>
      <c r="D173" t="s">
        <v>346</v>
      </c>
      <c r="E173" t="s">
        <v>277</v>
      </c>
      <c r="F173" t="s">
        <v>124</v>
      </c>
      <c r="K173" t="s">
        <v>144</v>
      </c>
      <c r="L173" t="s">
        <v>144</v>
      </c>
      <c r="N173">
        <v>2</v>
      </c>
      <c r="O173">
        <v>254</v>
      </c>
      <c r="P173">
        <v>7</v>
      </c>
      <c r="Q173">
        <v>18</v>
      </c>
      <c r="R173" s="18">
        <v>6</v>
      </c>
      <c r="T173">
        <v>0.03</v>
      </c>
      <c r="U173" s="1" t="s">
        <v>270</v>
      </c>
      <c r="V173" s="1" t="s">
        <v>270</v>
      </c>
      <c r="W173" s="1"/>
      <c r="X173" s="20"/>
      <c r="Y173" s="1">
        <v>0.11</v>
      </c>
      <c r="Z173" s="20">
        <v>1.1000000000000001</v>
      </c>
      <c r="AA173" s="20"/>
      <c r="AB173" s="20"/>
      <c r="AC173" s="34">
        <v>0.7</v>
      </c>
      <c r="AD173" s="20"/>
      <c r="AE173" s="20"/>
      <c r="AF173" s="20">
        <v>0.04</v>
      </c>
      <c r="AG173" s="20"/>
      <c r="AI173" s="20">
        <v>0.13</v>
      </c>
      <c r="AJ173" s="18">
        <v>1.1000000000000001</v>
      </c>
      <c r="AM173" s="34">
        <v>0.8</v>
      </c>
      <c r="AP173" s="20">
        <v>0.06</v>
      </c>
      <c r="AR173" s="39"/>
      <c r="AS173" s="20">
        <v>0.19</v>
      </c>
      <c r="AT173" s="18">
        <v>0.9</v>
      </c>
      <c r="AW173" s="29">
        <v>0.6</v>
      </c>
      <c r="AZ173">
        <v>0.04</v>
      </c>
      <c r="BB173" s="39"/>
      <c r="BC173">
        <v>0.13</v>
      </c>
      <c r="BD173" s="18">
        <v>1.3</v>
      </c>
      <c r="BG173" s="18">
        <v>1.2</v>
      </c>
      <c r="BH173" s="39"/>
    </row>
    <row r="174" spans="1:61">
      <c r="D174" t="s">
        <v>346</v>
      </c>
      <c r="E174" t="s">
        <v>277</v>
      </c>
      <c r="F174" t="s">
        <v>124</v>
      </c>
      <c r="K174" t="s">
        <v>144</v>
      </c>
      <c r="L174" t="s">
        <v>144</v>
      </c>
      <c r="N174">
        <v>2</v>
      </c>
      <c r="O174">
        <v>185</v>
      </c>
      <c r="P174">
        <v>8</v>
      </c>
      <c r="Q174">
        <v>18</v>
      </c>
      <c r="R174" s="18">
        <v>6</v>
      </c>
      <c r="T174">
        <v>0.03</v>
      </c>
      <c r="U174" s="1" t="s">
        <v>270</v>
      </c>
      <c r="V174" s="1" t="s">
        <v>270</v>
      </c>
      <c r="W174" s="1"/>
      <c r="X174" s="20"/>
      <c r="Y174" s="1">
        <v>0.11</v>
      </c>
      <c r="Z174" s="20">
        <v>0.4</v>
      </c>
      <c r="AA174" s="20"/>
      <c r="AB174" s="20"/>
      <c r="AC174" s="34">
        <v>0.1</v>
      </c>
      <c r="AD174" s="20"/>
      <c r="AE174" s="20"/>
      <c r="AF174" s="20">
        <v>0.04</v>
      </c>
      <c r="AG174" s="20"/>
      <c r="AI174" s="20">
        <v>0.13</v>
      </c>
      <c r="AJ174" s="18">
        <v>0.3</v>
      </c>
      <c r="AM174" s="34">
        <v>0.1</v>
      </c>
      <c r="AP174" s="20">
        <v>0.06</v>
      </c>
      <c r="AR174" s="39"/>
      <c r="AS174" s="20">
        <v>0.19</v>
      </c>
      <c r="AT174" s="18">
        <v>0.2</v>
      </c>
      <c r="AW174" s="29">
        <v>0.2</v>
      </c>
      <c r="AZ174">
        <v>0.04</v>
      </c>
      <c r="BB174" s="39"/>
      <c r="BC174">
        <v>0.13</v>
      </c>
      <c r="BD174" s="18">
        <v>0.3</v>
      </c>
      <c r="BG174" s="18">
        <v>0.1</v>
      </c>
      <c r="BH174" s="39"/>
    </row>
    <row r="175" spans="1:61">
      <c r="D175" t="s">
        <v>346</v>
      </c>
      <c r="E175" t="s">
        <v>277</v>
      </c>
      <c r="F175" t="s">
        <v>124</v>
      </c>
      <c r="K175" t="s">
        <v>144</v>
      </c>
      <c r="L175" t="s">
        <v>144</v>
      </c>
      <c r="N175">
        <v>2</v>
      </c>
      <c r="O175">
        <v>240</v>
      </c>
      <c r="P175">
        <v>14</v>
      </c>
      <c r="Q175">
        <v>18</v>
      </c>
      <c r="R175" s="18">
        <v>6</v>
      </c>
      <c r="T175">
        <v>0.03</v>
      </c>
      <c r="U175" s="1" t="s">
        <v>270</v>
      </c>
      <c r="V175" s="1" t="s">
        <v>270</v>
      </c>
      <c r="W175" s="1"/>
      <c r="X175" s="20"/>
      <c r="Y175" s="1">
        <v>0.11</v>
      </c>
      <c r="Z175" s="20">
        <v>1.7</v>
      </c>
      <c r="AA175" s="20"/>
      <c r="AB175" s="20"/>
      <c r="AC175" s="34">
        <v>1</v>
      </c>
      <c r="AD175" s="20"/>
      <c r="AE175" s="20"/>
      <c r="AF175" s="20">
        <v>0.04</v>
      </c>
      <c r="AG175" s="20"/>
      <c r="AI175" s="20">
        <v>0.13</v>
      </c>
      <c r="AJ175" s="18">
        <v>1.7</v>
      </c>
      <c r="AM175" s="34">
        <v>1</v>
      </c>
      <c r="AP175" s="20">
        <v>0.06</v>
      </c>
      <c r="AR175" s="39"/>
      <c r="AS175" s="20">
        <v>0.19</v>
      </c>
      <c r="AT175" s="18">
        <v>1.2</v>
      </c>
      <c r="AW175" s="29">
        <v>0.6</v>
      </c>
      <c r="AZ175">
        <v>0.04</v>
      </c>
      <c r="BB175" s="40"/>
      <c r="BC175">
        <v>0.13</v>
      </c>
      <c r="BD175" s="29">
        <v>2</v>
      </c>
      <c r="BE175" s="29"/>
      <c r="BF175" s="29"/>
      <c r="BG175" s="18">
        <v>1.7</v>
      </c>
      <c r="BH175" s="39"/>
    </row>
    <row r="176" spans="1:61">
      <c r="D176" t="s">
        <v>346</v>
      </c>
      <c r="E176" t="s">
        <v>347</v>
      </c>
      <c r="F176" t="s">
        <v>124</v>
      </c>
      <c r="K176" t="s">
        <v>144</v>
      </c>
      <c r="L176" t="s">
        <v>144</v>
      </c>
      <c r="N176">
        <v>2</v>
      </c>
      <c r="O176">
        <v>179</v>
      </c>
      <c r="P176">
        <v>18</v>
      </c>
      <c r="Q176">
        <v>18</v>
      </c>
      <c r="R176" s="18">
        <v>6</v>
      </c>
      <c r="T176">
        <v>0.03</v>
      </c>
      <c r="U176" s="1" t="s">
        <v>270</v>
      </c>
      <c r="V176" s="1" t="s">
        <v>270</v>
      </c>
      <c r="W176" s="1"/>
      <c r="X176" s="20"/>
      <c r="Y176" s="1">
        <v>0.11</v>
      </c>
      <c r="Z176" s="20">
        <v>3.3</v>
      </c>
      <c r="AA176" s="20"/>
      <c r="AB176" s="20"/>
      <c r="AC176" s="20">
        <v>0.8</v>
      </c>
      <c r="AD176" s="20"/>
      <c r="AE176" s="20"/>
      <c r="AF176" s="20">
        <v>0.04</v>
      </c>
      <c r="AG176" s="20"/>
      <c r="AI176" s="20">
        <v>0.13</v>
      </c>
      <c r="AJ176" s="18">
        <v>2.9</v>
      </c>
      <c r="AM176" s="34">
        <v>0.8</v>
      </c>
      <c r="AP176" s="20">
        <v>0.06</v>
      </c>
      <c r="AR176" s="39"/>
      <c r="AS176" s="20">
        <v>0.19</v>
      </c>
      <c r="AT176" s="18">
        <v>3.4</v>
      </c>
      <c r="AW176" s="29">
        <v>1</v>
      </c>
      <c r="AZ176">
        <v>0.04</v>
      </c>
      <c r="BB176" s="39"/>
      <c r="BC176">
        <v>0.13</v>
      </c>
      <c r="BD176" s="18">
        <v>1.7</v>
      </c>
      <c r="BG176" s="18">
        <v>0.9</v>
      </c>
      <c r="BH176" s="39"/>
    </row>
    <row r="177" spans="1:60">
      <c r="D177" t="s">
        <v>346</v>
      </c>
      <c r="E177" t="s">
        <v>123</v>
      </c>
      <c r="F177" t="s">
        <v>124</v>
      </c>
      <c r="K177" t="s">
        <v>144</v>
      </c>
      <c r="L177" t="s">
        <v>144</v>
      </c>
      <c r="N177">
        <v>2</v>
      </c>
      <c r="O177">
        <v>211</v>
      </c>
      <c r="P177">
        <v>7</v>
      </c>
      <c r="Q177">
        <v>18</v>
      </c>
      <c r="R177" s="18">
        <v>6</v>
      </c>
      <c r="T177">
        <v>0.03</v>
      </c>
      <c r="U177" s="1" t="s">
        <v>270</v>
      </c>
      <c r="V177" s="1" t="s">
        <v>270</v>
      </c>
      <c r="W177" s="1"/>
      <c r="X177" s="20"/>
      <c r="Y177" s="1">
        <v>0.11</v>
      </c>
      <c r="Z177" s="20">
        <v>0.6</v>
      </c>
      <c r="AA177" s="20"/>
      <c r="AB177" s="20"/>
      <c r="AC177" s="20">
        <v>0.2</v>
      </c>
      <c r="AD177" s="20"/>
      <c r="AE177" s="20"/>
      <c r="AF177" s="20">
        <v>0.04</v>
      </c>
      <c r="AG177" s="20"/>
      <c r="AI177" s="20">
        <v>0.13</v>
      </c>
      <c r="AJ177" s="18">
        <v>0.5</v>
      </c>
      <c r="AM177" s="20">
        <v>0.2</v>
      </c>
      <c r="AP177" s="20">
        <v>0.06</v>
      </c>
      <c r="AR177" s="39"/>
      <c r="AS177" s="20">
        <v>0.19</v>
      </c>
      <c r="AT177" s="18">
        <v>0.4</v>
      </c>
      <c r="AW177" s="18">
        <v>0.2</v>
      </c>
      <c r="AZ177">
        <v>0.04</v>
      </c>
      <c r="BB177" s="39"/>
      <c r="BC177">
        <v>0.13</v>
      </c>
      <c r="BD177" s="18">
        <v>0.3</v>
      </c>
      <c r="BG177" s="18">
        <v>0.1</v>
      </c>
      <c r="BH177" s="39"/>
    </row>
    <row r="178" spans="1:60">
      <c r="D178" t="s">
        <v>346</v>
      </c>
      <c r="E178" t="s">
        <v>222</v>
      </c>
      <c r="F178" t="s">
        <v>167</v>
      </c>
      <c r="K178" t="s">
        <v>144</v>
      </c>
      <c r="L178" t="s">
        <v>144</v>
      </c>
      <c r="N178">
        <v>2</v>
      </c>
      <c r="O178">
        <v>186</v>
      </c>
      <c r="P178">
        <v>20</v>
      </c>
      <c r="Q178">
        <v>18</v>
      </c>
      <c r="R178" s="18">
        <v>6</v>
      </c>
      <c r="T178">
        <v>0.03</v>
      </c>
      <c r="U178" s="1" t="s">
        <v>270</v>
      </c>
      <c r="V178" s="1" t="s">
        <v>270</v>
      </c>
      <c r="W178" s="1"/>
      <c r="X178" s="20"/>
      <c r="Y178" s="1">
        <v>0.11</v>
      </c>
      <c r="Z178" s="20">
        <v>0.2</v>
      </c>
      <c r="AA178" s="20"/>
      <c r="AB178" s="20"/>
      <c r="AC178" s="20">
        <v>0.2</v>
      </c>
      <c r="AD178" s="20"/>
      <c r="AE178" s="20"/>
      <c r="AF178" s="20">
        <v>0.04</v>
      </c>
      <c r="AG178" s="20"/>
      <c r="AI178" s="20">
        <v>0.13</v>
      </c>
      <c r="AJ178" s="18">
        <v>0.2</v>
      </c>
      <c r="AM178" s="20">
        <v>0.1</v>
      </c>
      <c r="AP178" s="20">
        <v>0.06</v>
      </c>
      <c r="AR178" s="41"/>
      <c r="AS178" s="20">
        <v>0.19</v>
      </c>
      <c r="AT178" s="20"/>
      <c r="AU178" s="20" t="s">
        <v>130</v>
      </c>
      <c r="AV178" s="20"/>
      <c r="AW178" s="20"/>
      <c r="AZ178">
        <v>0.04</v>
      </c>
      <c r="BB178" s="41"/>
      <c r="BC178">
        <v>0.13</v>
      </c>
      <c r="BD178" s="20"/>
      <c r="BE178" s="20" t="s">
        <v>130</v>
      </c>
      <c r="BF178" s="20"/>
      <c r="BG178" s="20"/>
      <c r="BH178" s="39"/>
    </row>
    <row r="179" spans="1:60">
      <c r="D179" t="s">
        <v>346</v>
      </c>
      <c r="E179" t="s">
        <v>138</v>
      </c>
      <c r="F179" t="s">
        <v>124</v>
      </c>
      <c r="K179" t="s">
        <v>144</v>
      </c>
      <c r="L179" t="s">
        <v>144</v>
      </c>
      <c r="N179">
        <v>2</v>
      </c>
      <c r="O179">
        <v>200</v>
      </c>
      <c r="P179">
        <v>2</v>
      </c>
      <c r="Q179">
        <v>18</v>
      </c>
      <c r="R179" s="18">
        <v>6</v>
      </c>
      <c r="T179">
        <v>0.03</v>
      </c>
      <c r="U179" s="1" t="s">
        <v>270</v>
      </c>
      <c r="V179" s="1" t="s">
        <v>270</v>
      </c>
      <c r="W179" s="1"/>
      <c r="X179" s="20"/>
      <c r="Y179" s="1">
        <v>0.11</v>
      </c>
      <c r="Z179" s="20"/>
      <c r="AA179" s="18" t="s">
        <v>130</v>
      </c>
      <c r="AB179" s="20"/>
      <c r="AC179" s="20"/>
      <c r="AD179" s="20"/>
      <c r="AE179" s="20"/>
      <c r="AF179" s="20">
        <v>0.04</v>
      </c>
      <c r="AG179" s="20"/>
      <c r="AH179" s="20"/>
      <c r="AI179" s="20">
        <v>0.13</v>
      </c>
      <c r="AJ179" s="20"/>
      <c r="AK179" s="18" t="s">
        <v>130</v>
      </c>
      <c r="AL179" s="20"/>
      <c r="AM179" s="20"/>
      <c r="AP179" s="20">
        <v>0.06</v>
      </c>
      <c r="AR179" s="41"/>
      <c r="AS179" s="20">
        <v>0.19</v>
      </c>
      <c r="AT179" s="20"/>
      <c r="AU179" s="20" t="s">
        <v>130</v>
      </c>
      <c r="AV179" s="20"/>
      <c r="AW179" s="20"/>
      <c r="AZ179">
        <v>0.04</v>
      </c>
      <c r="BB179" s="41"/>
      <c r="BC179">
        <v>0.13</v>
      </c>
      <c r="BD179" s="20"/>
      <c r="BE179" s="20" t="s">
        <v>130</v>
      </c>
      <c r="BF179" s="20"/>
      <c r="BG179" s="20"/>
      <c r="BH179" s="39"/>
    </row>
    <row r="180" spans="1:60">
      <c r="D180" t="s">
        <v>346</v>
      </c>
      <c r="E180" t="s">
        <v>240</v>
      </c>
      <c r="F180" t="s">
        <v>124</v>
      </c>
      <c r="K180" t="s">
        <v>144</v>
      </c>
      <c r="L180" t="s">
        <v>144</v>
      </c>
      <c r="N180">
        <v>2</v>
      </c>
      <c r="O180">
        <v>148</v>
      </c>
      <c r="P180">
        <v>18</v>
      </c>
      <c r="Q180">
        <v>18</v>
      </c>
      <c r="R180" s="18">
        <v>6</v>
      </c>
      <c r="T180">
        <v>0.03</v>
      </c>
      <c r="U180" s="1" t="s">
        <v>270</v>
      </c>
      <c r="V180" s="1" t="s">
        <v>270</v>
      </c>
      <c r="W180" s="1"/>
      <c r="X180" s="20"/>
      <c r="Y180" s="1">
        <v>0.11</v>
      </c>
      <c r="Z180" s="20"/>
      <c r="AA180" s="18" t="s">
        <v>130</v>
      </c>
      <c r="AB180" s="20"/>
      <c r="AC180" s="20"/>
      <c r="AD180" s="20"/>
      <c r="AE180" s="20"/>
      <c r="AF180" s="20">
        <v>0.04</v>
      </c>
      <c r="AG180" s="20"/>
      <c r="AH180" s="20"/>
      <c r="AI180" s="20">
        <v>0.13</v>
      </c>
      <c r="AJ180" s="20"/>
      <c r="AK180" s="18" t="s">
        <v>130</v>
      </c>
      <c r="AL180" s="20"/>
      <c r="AM180" s="20"/>
      <c r="AP180" s="20">
        <v>0.06</v>
      </c>
      <c r="AR180" s="41"/>
      <c r="AS180" s="20">
        <v>0.19</v>
      </c>
      <c r="AT180" s="20"/>
      <c r="AU180" s="20" t="s">
        <v>130</v>
      </c>
      <c r="AV180" s="20"/>
      <c r="AW180" s="20"/>
      <c r="AZ180">
        <v>0.04</v>
      </c>
      <c r="BB180" s="41"/>
      <c r="BC180">
        <v>0.13</v>
      </c>
      <c r="BD180" s="20"/>
      <c r="BE180" s="20" t="s">
        <v>130</v>
      </c>
      <c r="BF180" s="20"/>
      <c r="BG180" s="20"/>
      <c r="BH180" s="39"/>
    </row>
    <row r="181" spans="1:60">
      <c r="D181" t="s">
        <v>346</v>
      </c>
      <c r="E181" t="s">
        <v>222</v>
      </c>
      <c r="F181" t="s">
        <v>124</v>
      </c>
      <c r="K181" t="s">
        <v>144</v>
      </c>
      <c r="L181" t="s">
        <v>144</v>
      </c>
      <c r="N181">
        <v>2</v>
      </c>
      <c r="O181">
        <v>221</v>
      </c>
      <c r="P181">
        <v>8</v>
      </c>
      <c r="Q181">
        <v>18</v>
      </c>
      <c r="R181" s="18">
        <v>6</v>
      </c>
      <c r="T181">
        <v>0.03</v>
      </c>
      <c r="U181" s="1" t="s">
        <v>270</v>
      </c>
      <c r="V181" s="1" t="s">
        <v>270</v>
      </c>
      <c r="W181" s="1"/>
      <c r="X181" s="20"/>
      <c r="Y181" s="1">
        <v>0.11</v>
      </c>
      <c r="Z181" s="20"/>
      <c r="AA181" s="18" t="s">
        <v>130</v>
      </c>
      <c r="AB181" s="20"/>
      <c r="AC181" s="20"/>
      <c r="AD181" s="20"/>
      <c r="AE181" s="20"/>
      <c r="AF181" s="20">
        <v>0.04</v>
      </c>
      <c r="AG181" s="20"/>
      <c r="AH181" s="20"/>
      <c r="AI181" s="20">
        <v>0.13</v>
      </c>
      <c r="AJ181" s="20"/>
      <c r="AK181" s="18" t="s">
        <v>130</v>
      </c>
      <c r="AL181" s="20"/>
      <c r="AM181" s="20"/>
      <c r="AP181" s="20">
        <v>0.06</v>
      </c>
      <c r="AR181" s="41"/>
      <c r="AS181" s="20">
        <v>0.19</v>
      </c>
      <c r="AT181" s="20"/>
      <c r="AU181" s="20" t="s">
        <v>130</v>
      </c>
      <c r="AV181" s="20"/>
      <c r="AW181" s="20"/>
      <c r="AZ181">
        <v>0.04</v>
      </c>
      <c r="BB181" s="41"/>
      <c r="BC181">
        <v>0.13</v>
      </c>
      <c r="BD181" s="20"/>
      <c r="BE181" s="20" t="s">
        <v>130</v>
      </c>
      <c r="BF181" s="20"/>
      <c r="BG181" s="20"/>
      <c r="BH181" s="39"/>
    </row>
    <row r="182" spans="1:60">
      <c r="D182" t="s">
        <v>346</v>
      </c>
      <c r="E182" t="s">
        <v>277</v>
      </c>
      <c r="F182" t="s">
        <v>124</v>
      </c>
      <c r="K182" t="s">
        <v>348</v>
      </c>
      <c r="L182" t="s">
        <v>349</v>
      </c>
      <c r="N182">
        <v>2</v>
      </c>
      <c r="O182">
        <v>229</v>
      </c>
      <c r="P182">
        <v>6</v>
      </c>
      <c r="Q182">
        <v>5.6</v>
      </c>
      <c r="R182" s="18">
        <v>6</v>
      </c>
      <c r="T182">
        <v>7.0000000000000007E-2</v>
      </c>
      <c r="U182" s="1" t="s">
        <v>270</v>
      </c>
      <c r="V182" s="1" t="s">
        <v>270</v>
      </c>
      <c r="W182" s="1"/>
      <c r="X182" s="20"/>
      <c r="Y182" s="1">
        <v>0.25</v>
      </c>
      <c r="Z182" s="20">
        <v>0.3</v>
      </c>
      <c r="AA182" s="20"/>
      <c r="AB182" s="20"/>
      <c r="AC182" s="20">
        <v>0.1</v>
      </c>
      <c r="AD182" s="20"/>
      <c r="AE182" s="20"/>
      <c r="AF182" s="20">
        <v>7.0000000000000007E-2</v>
      </c>
      <c r="AG182" s="20"/>
      <c r="AI182" s="20">
        <v>0.25</v>
      </c>
      <c r="AJ182" s="18">
        <v>0.4</v>
      </c>
      <c r="AM182" s="20">
        <v>0.1</v>
      </c>
      <c r="AP182" s="20">
        <v>0.06</v>
      </c>
      <c r="AR182" s="39"/>
      <c r="AS182" s="20">
        <v>0.19</v>
      </c>
      <c r="AT182" s="18">
        <v>0.3</v>
      </c>
      <c r="AW182" s="18">
        <v>0.1</v>
      </c>
      <c r="AZ182">
        <v>0.08</v>
      </c>
      <c r="BB182" s="41"/>
      <c r="BC182">
        <v>0.25</v>
      </c>
      <c r="BD182" s="20">
        <v>0.7</v>
      </c>
      <c r="BE182" s="20"/>
      <c r="BF182" s="20"/>
      <c r="BG182" s="20">
        <v>0.4</v>
      </c>
      <c r="BH182" s="39"/>
    </row>
    <row r="183" spans="1:60">
      <c r="D183" t="s">
        <v>346</v>
      </c>
      <c r="E183" t="s">
        <v>277</v>
      </c>
      <c r="F183" t="s">
        <v>124</v>
      </c>
      <c r="K183" t="s">
        <v>348</v>
      </c>
      <c r="L183" t="s">
        <v>349</v>
      </c>
      <c r="N183">
        <v>2</v>
      </c>
      <c r="O183">
        <v>240</v>
      </c>
      <c r="P183">
        <v>9</v>
      </c>
      <c r="Q183">
        <v>5.6</v>
      </c>
      <c r="R183" s="18">
        <v>6</v>
      </c>
      <c r="T183">
        <v>7.0000000000000007E-2</v>
      </c>
      <c r="U183" s="1" t="s">
        <v>270</v>
      </c>
      <c r="V183" s="1" t="s">
        <v>270</v>
      </c>
      <c r="W183" s="1"/>
      <c r="X183" s="20"/>
      <c r="Y183" s="1">
        <v>0.25</v>
      </c>
      <c r="Z183" s="20">
        <v>0.4</v>
      </c>
      <c r="AA183" s="20"/>
      <c r="AB183" s="20"/>
      <c r="AC183" s="20">
        <v>0.3</v>
      </c>
      <c r="AD183" s="20"/>
      <c r="AE183" s="20"/>
      <c r="AF183" s="20">
        <v>7.0000000000000007E-2</v>
      </c>
      <c r="AG183" s="20"/>
      <c r="AI183" s="20">
        <v>0.25</v>
      </c>
      <c r="AJ183" s="18">
        <v>0.4</v>
      </c>
      <c r="AM183" s="20">
        <v>0.2</v>
      </c>
      <c r="AP183" s="20">
        <v>0.06</v>
      </c>
      <c r="AR183" s="39"/>
      <c r="AS183" s="20">
        <v>0.19</v>
      </c>
      <c r="AT183" s="18">
        <v>0.5</v>
      </c>
      <c r="AW183" s="18">
        <v>0.2</v>
      </c>
      <c r="AZ183">
        <v>0.08</v>
      </c>
      <c r="BB183" s="41"/>
      <c r="BC183">
        <v>0.25</v>
      </c>
      <c r="BD183" s="20">
        <v>1</v>
      </c>
      <c r="BE183" s="20"/>
      <c r="BF183" s="20"/>
      <c r="BG183" s="20">
        <v>0.6</v>
      </c>
      <c r="BH183" s="39"/>
    </row>
    <row r="184" spans="1:60">
      <c r="D184" t="s">
        <v>346</v>
      </c>
      <c r="E184" t="s">
        <v>347</v>
      </c>
      <c r="F184" t="s">
        <v>124</v>
      </c>
      <c r="K184" t="s">
        <v>348</v>
      </c>
      <c r="L184" t="s">
        <v>349</v>
      </c>
      <c r="N184">
        <v>2</v>
      </c>
      <c r="O184">
        <v>179</v>
      </c>
      <c r="P184">
        <v>15</v>
      </c>
      <c r="Q184">
        <v>5.6</v>
      </c>
      <c r="R184" s="18">
        <v>6</v>
      </c>
      <c r="T184">
        <v>7.0000000000000007E-2</v>
      </c>
      <c r="U184" s="1" t="s">
        <v>270</v>
      </c>
      <c r="V184" s="1" t="s">
        <v>270</v>
      </c>
      <c r="W184" s="1"/>
      <c r="X184" s="20"/>
      <c r="Y184" s="1">
        <v>0.25</v>
      </c>
      <c r="Z184" s="20">
        <v>1.7</v>
      </c>
      <c r="AA184" s="20"/>
      <c r="AB184" s="20"/>
      <c r="AC184" s="20">
        <v>0.7</v>
      </c>
      <c r="AD184" s="20"/>
      <c r="AE184" s="20"/>
      <c r="AF184" s="20">
        <v>7.0000000000000007E-2</v>
      </c>
      <c r="AG184" s="20"/>
      <c r="AI184" s="20">
        <v>0.25</v>
      </c>
      <c r="AJ184" s="18">
        <v>1.6</v>
      </c>
      <c r="AM184" s="20">
        <v>0.7</v>
      </c>
      <c r="AP184" s="20">
        <v>0.06</v>
      </c>
      <c r="AR184" s="39"/>
      <c r="AS184" s="20">
        <v>0.19</v>
      </c>
      <c r="AT184" s="18">
        <v>1.6</v>
      </c>
      <c r="AW184" s="18">
        <v>0.6</v>
      </c>
      <c r="AZ184">
        <v>0.08</v>
      </c>
      <c r="BB184" s="41"/>
      <c r="BC184">
        <v>0.25</v>
      </c>
      <c r="BD184" s="20">
        <v>0.9</v>
      </c>
      <c r="BE184" s="20"/>
      <c r="BF184" s="20"/>
      <c r="BG184" s="20">
        <v>0.3</v>
      </c>
      <c r="BH184" s="39"/>
    </row>
    <row r="185" spans="1:60">
      <c r="D185" t="s">
        <v>346</v>
      </c>
      <c r="E185" t="s">
        <v>123</v>
      </c>
      <c r="F185" t="s">
        <v>124</v>
      </c>
      <c r="K185" t="s">
        <v>348</v>
      </c>
      <c r="L185" t="s">
        <v>349</v>
      </c>
      <c r="N185">
        <v>2</v>
      </c>
      <c r="O185">
        <v>211</v>
      </c>
      <c r="P185">
        <v>6</v>
      </c>
      <c r="Q185">
        <v>5.6</v>
      </c>
      <c r="R185" s="18">
        <v>6</v>
      </c>
      <c r="T185">
        <v>7.0000000000000007E-2</v>
      </c>
      <c r="U185" s="1" t="s">
        <v>270</v>
      </c>
      <c r="V185" s="1" t="s">
        <v>270</v>
      </c>
      <c r="W185" s="1"/>
      <c r="X185" s="20"/>
      <c r="Y185" s="1">
        <v>0.25</v>
      </c>
      <c r="Z185" s="20">
        <v>0.1</v>
      </c>
      <c r="AA185" s="20"/>
      <c r="AB185" s="20"/>
      <c r="AC185" s="20">
        <v>0.1</v>
      </c>
      <c r="AD185" s="20"/>
      <c r="AE185" s="20"/>
      <c r="AF185" s="20">
        <v>7.0000000000000007E-2</v>
      </c>
      <c r="AG185" s="20"/>
      <c r="AI185" s="20">
        <v>0.25</v>
      </c>
      <c r="AJ185" s="18">
        <v>0.1</v>
      </c>
      <c r="AM185" s="20">
        <v>0.1</v>
      </c>
      <c r="AP185" s="20">
        <v>0.06</v>
      </c>
      <c r="AR185" s="39"/>
      <c r="AS185" s="20">
        <v>0.19</v>
      </c>
      <c r="AT185" s="18">
        <v>0.1</v>
      </c>
      <c r="AW185" s="18">
        <v>0.1</v>
      </c>
      <c r="AZ185">
        <v>0.08</v>
      </c>
      <c r="BB185" s="41"/>
      <c r="BC185">
        <v>0.25</v>
      </c>
      <c r="BD185" s="20">
        <v>0.1</v>
      </c>
      <c r="BE185" s="20"/>
      <c r="BF185" s="20"/>
      <c r="BG185" s="20">
        <v>0.1</v>
      </c>
      <c r="BH185" s="39"/>
    </row>
    <row r="186" spans="1:60">
      <c r="D186" t="s">
        <v>346</v>
      </c>
      <c r="E186" t="s">
        <v>277</v>
      </c>
      <c r="F186" t="s">
        <v>124</v>
      </c>
      <c r="K186" t="s">
        <v>348</v>
      </c>
      <c r="L186" t="s">
        <v>350</v>
      </c>
      <c r="N186">
        <v>2</v>
      </c>
      <c r="O186">
        <v>229</v>
      </c>
      <c r="P186">
        <v>6</v>
      </c>
      <c r="Q186">
        <v>6.7</v>
      </c>
      <c r="R186" s="18">
        <v>6</v>
      </c>
      <c r="T186">
        <v>0.08</v>
      </c>
      <c r="U186" s="1" t="s">
        <v>270</v>
      </c>
      <c r="V186" s="1" t="s">
        <v>270</v>
      </c>
      <c r="W186" s="1"/>
      <c r="X186" s="20"/>
      <c r="Y186" s="1">
        <v>0.25</v>
      </c>
      <c r="Z186" s="20">
        <v>0.1</v>
      </c>
      <c r="AA186" s="20"/>
      <c r="AB186" s="20"/>
      <c r="AC186" s="20">
        <v>0.1</v>
      </c>
      <c r="AD186" s="20"/>
      <c r="AE186" s="20"/>
      <c r="AF186" s="20">
        <v>0.1</v>
      </c>
      <c r="AG186" s="20"/>
      <c r="AI186" s="20">
        <v>0.33</v>
      </c>
      <c r="AJ186" s="18">
        <v>0.2</v>
      </c>
      <c r="AM186" s="20">
        <v>0.1</v>
      </c>
      <c r="AP186" s="20">
        <v>0.11</v>
      </c>
      <c r="AR186" s="41"/>
      <c r="AS186" s="20">
        <v>0.37</v>
      </c>
      <c r="AT186" s="20"/>
      <c r="AU186" s="20" t="s">
        <v>130</v>
      </c>
      <c r="AV186" s="20"/>
      <c r="AW186" s="20"/>
      <c r="AZ186">
        <v>0.09</v>
      </c>
      <c r="BB186" s="41"/>
      <c r="BC186">
        <v>0.28000000000000003</v>
      </c>
      <c r="BD186" s="20">
        <v>0.6</v>
      </c>
      <c r="BE186" s="20"/>
      <c r="BF186" s="20"/>
      <c r="BG186" s="20">
        <v>0.4</v>
      </c>
      <c r="BH186" s="39"/>
    </row>
    <row r="187" spans="1:60">
      <c r="D187" t="s">
        <v>346</v>
      </c>
      <c r="E187" t="s">
        <v>277</v>
      </c>
      <c r="F187" t="s">
        <v>124</v>
      </c>
      <c r="K187" t="s">
        <v>348</v>
      </c>
      <c r="L187" t="s">
        <v>350</v>
      </c>
      <c r="N187">
        <v>2</v>
      </c>
      <c r="O187">
        <v>240</v>
      </c>
      <c r="P187">
        <v>9</v>
      </c>
      <c r="Q187">
        <v>6.7</v>
      </c>
      <c r="R187" s="18">
        <v>6</v>
      </c>
      <c r="T187">
        <v>0.08</v>
      </c>
      <c r="U187" s="1" t="s">
        <v>270</v>
      </c>
      <c r="V187" s="1" t="s">
        <v>270</v>
      </c>
      <c r="W187" s="1"/>
      <c r="X187" s="20"/>
      <c r="Y187" s="1">
        <v>0.25</v>
      </c>
      <c r="Z187" s="20">
        <v>0.2</v>
      </c>
      <c r="AA187" s="20"/>
      <c r="AB187" s="20"/>
      <c r="AC187" s="20">
        <v>0.3</v>
      </c>
      <c r="AD187" s="20"/>
      <c r="AE187" s="20"/>
      <c r="AF187" s="20">
        <v>0.1</v>
      </c>
      <c r="AG187" s="20"/>
      <c r="AI187" s="20">
        <v>0.33</v>
      </c>
      <c r="AJ187" s="18">
        <v>0.3</v>
      </c>
      <c r="AM187" s="20">
        <v>0.2</v>
      </c>
      <c r="AP187" s="20">
        <v>0.11</v>
      </c>
      <c r="AR187" s="41"/>
      <c r="AS187" s="20">
        <v>0.37</v>
      </c>
      <c r="AT187" s="20"/>
      <c r="AU187" s="20" t="s">
        <v>130</v>
      </c>
      <c r="AV187" s="20"/>
      <c r="AW187" s="20"/>
      <c r="AZ187">
        <v>0.09</v>
      </c>
      <c r="BB187" s="41"/>
      <c r="BC187">
        <v>0.28000000000000003</v>
      </c>
      <c r="BD187" s="20">
        <v>0.4</v>
      </c>
      <c r="BE187" s="20"/>
      <c r="BF187" s="20"/>
      <c r="BG187" s="20">
        <v>0.2</v>
      </c>
      <c r="BH187" s="39"/>
    </row>
    <row r="188" spans="1:60">
      <c r="D188" t="s">
        <v>346</v>
      </c>
      <c r="E188" t="s">
        <v>347</v>
      </c>
      <c r="F188" t="s">
        <v>124</v>
      </c>
      <c r="K188" t="s">
        <v>348</v>
      </c>
      <c r="L188" t="s">
        <v>350</v>
      </c>
      <c r="N188">
        <v>2</v>
      </c>
      <c r="O188">
        <v>179</v>
      </c>
      <c r="P188">
        <v>15</v>
      </c>
      <c r="Q188">
        <v>6.7</v>
      </c>
      <c r="R188" s="18">
        <v>6</v>
      </c>
      <c r="T188">
        <v>0.08</v>
      </c>
      <c r="U188" s="1" t="s">
        <v>270</v>
      </c>
      <c r="V188" s="1" t="s">
        <v>270</v>
      </c>
      <c r="W188" s="1"/>
      <c r="X188" s="20"/>
      <c r="Y188" s="1">
        <v>0.25</v>
      </c>
      <c r="Z188" s="20">
        <v>0.8</v>
      </c>
      <c r="AA188" s="20"/>
      <c r="AB188" s="20"/>
      <c r="AC188" s="20">
        <v>0.4</v>
      </c>
      <c r="AD188" s="20"/>
      <c r="AE188" s="20"/>
      <c r="AF188" s="20">
        <v>0.1</v>
      </c>
      <c r="AG188" s="20"/>
      <c r="AI188" s="20">
        <v>0.33</v>
      </c>
      <c r="AJ188" s="18">
        <v>0.6</v>
      </c>
      <c r="AM188" s="20">
        <v>0.3</v>
      </c>
      <c r="AP188" s="20">
        <v>0.11</v>
      </c>
      <c r="AR188" s="41"/>
      <c r="AS188" s="20">
        <v>0.37</v>
      </c>
      <c r="AT188" s="20">
        <v>0.5</v>
      </c>
      <c r="AU188" s="20"/>
      <c r="AV188" s="20"/>
      <c r="AW188" s="20">
        <v>0.2</v>
      </c>
      <c r="AZ188">
        <v>0.09</v>
      </c>
      <c r="BB188" s="41"/>
      <c r="BC188">
        <v>0.28000000000000003</v>
      </c>
      <c r="BD188" s="20">
        <v>0.3</v>
      </c>
      <c r="BE188" s="20"/>
      <c r="BF188" s="20"/>
      <c r="BG188" s="20">
        <v>0.1</v>
      </c>
      <c r="BH188" s="39"/>
    </row>
    <row r="189" spans="1:60">
      <c r="D189" t="s">
        <v>346</v>
      </c>
      <c r="E189" t="s">
        <v>123</v>
      </c>
      <c r="F189" t="s">
        <v>124</v>
      </c>
      <c r="K189" t="s">
        <v>348</v>
      </c>
      <c r="L189" t="s">
        <v>350</v>
      </c>
      <c r="N189">
        <v>2</v>
      </c>
      <c r="O189">
        <v>211</v>
      </c>
      <c r="P189">
        <v>6</v>
      </c>
      <c r="Q189">
        <v>6.7</v>
      </c>
      <c r="R189" s="18">
        <v>6</v>
      </c>
      <c r="T189">
        <v>0.08</v>
      </c>
      <c r="U189" s="1" t="s">
        <v>270</v>
      </c>
      <c r="V189" s="1" t="s">
        <v>270</v>
      </c>
      <c r="W189" s="1"/>
      <c r="X189" s="20"/>
      <c r="Y189" s="1">
        <v>0.25</v>
      </c>
      <c r="Z189" s="20"/>
      <c r="AA189" s="18" t="s">
        <v>130</v>
      </c>
      <c r="AB189" s="20"/>
      <c r="AC189" s="20"/>
      <c r="AD189" s="20"/>
      <c r="AE189" s="20"/>
      <c r="AF189" s="20">
        <v>0.1</v>
      </c>
      <c r="AG189" s="20"/>
      <c r="AH189" s="20"/>
      <c r="AI189" s="20">
        <v>0.33</v>
      </c>
      <c r="AJ189" s="20"/>
      <c r="AK189" s="20" t="s">
        <v>130</v>
      </c>
      <c r="AL189" s="20"/>
      <c r="AM189" s="20"/>
      <c r="AP189" s="20">
        <v>0.11</v>
      </c>
      <c r="AR189" s="41"/>
      <c r="AS189" s="20">
        <v>0.37</v>
      </c>
      <c r="AT189" s="20"/>
      <c r="AU189" s="20" t="s">
        <v>130</v>
      </c>
      <c r="AV189" s="20"/>
      <c r="AW189" s="20"/>
      <c r="AZ189">
        <v>0.09</v>
      </c>
      <c r="BB189" s="41"/>
      <c r="BC189">
        <v>0.28000000000000003</v>
      </c>
      <c r="BD189" s="20"/>
      <c r="BE189" s="20" t="s">
        <v>130</v>
      </c>
      <c r="BF189" s="20"/>
      <c r="BG189" s="20"/>
      <c r="BH189" s="39"/>
    </row>
    <row r="190" spans="1:60">
      <c r="A190" t="s">
        <v>351</v>
      </c>
      <c r="B190" s="55" t="s">
        <v>352</v>
      </c>
      <c r="D190" t="s">
        <v>353</v>
      </c>
      <c r="E190" t="s">
        <v>123</v>
      </c>
      <c r="F190" t="s">
        <v>124</v>
      </c>
      <c r="H190" t="s">
        <v>124</v>
      </c>
      <c r="I190" t="s">
        <v>354</v>
      </c>
      <c r="J190" t="s">
        <v>355</v>
      </c>
      <c r="K190" t="s">
        <v>214</v>
      </c>
      <c r="L190" t="s">
        <v>356</v>
      </c>
      <c r="M190" t="s">
        <v>189</v>
      </c>
      <c r="N190" t="s">
        <v>357</v>
      </c>
      <c r="O190">
        <v>200</v>
      </c>
      <c r="P190">
        <v>10</v>
      </c>
      <c r="R190" s="18">
        <v>8</v>
      </c>
      <c r="S190" t="s">
        <v>129</v>
      </c>
      <c r="T190">
        <v>0.09</v>
      </c>
      <c r="U190" t="s">
        <v>129</v>
      </c>
      <c r="V190" t="s">
        <v>129</v>
      </c>
      <c r="W190" s="1"/>
      <c r="X190" s="20"/>
      <c r="Y190" s="1">
        <v>0.31</v>
      </c>
      <c r="Z190" s="20">
        <v>9.06</v>
      </c>
      <c r="AA190" s="20"/>
      <c r="AB190" s="20"/>
      <c r="AC190" s="20">
        <v>0.49</v>
      </c>
      <c r="AD190" s="20"/>
      <c r="AE190" s="20"/>
      <c r="AF190" s="20">
        <v>0.09</v>
      </c>
      <c r="AG190" s="20"/>
      <c r="AI190" s="20">
        <v>0.31</v>
      </c>
      <c r="AJ190" s="18">
        <v>11.92</v>
      </c>
      <c r="AM190" s="20">
        <v>0.62</v>
      </c>
      <c r="AP190" s="20">
        <v>0.11</v>
      </c>
      <c r="AS190" s="20">
        <v>0.38</v>
      </c>
      <c r="AT190" s="18">
        <v>7.09</v>
      </c>
      <c r="AW190" s="18">
        <v>0.34</v>
      </c>
      <c r="AZ190">
        <v>0.06</v>
      </c>
      <c r="BC190">
        <v>0.21</v>
      </c>
      <c r="BD190" s="18">
        <v>3.4</v>
      </c>
      <c r="BG190" s="18">
        <v>0.1</v>
      </c>
    </row>
    <row r="191" spans="1:60">
      <c r="D191" t="s">
        <v>353</v>
      </c>
      <c r="E191" t="s">
        <v>123</v>
      </c>
      <c r="F191" t="s">
        <v>124</v>
      </c>
      <c r="H191" t="s">
        <v>124</v>
      </c>
      <c r="I191" t="s">
        <v>358</v>
      </c>
      <c r="J191" t="s">
        <v>355</v>
      </c>
      <c r="K191" t="s">
        <v>214</v>
      </c>
      <c r="L191" t="s">
        <v>356</v>
      </c>
      <c r="M191" t="s">
        <v>189</v>
      </c>
      <c r="N191" t="s">
        <v>357</v>
      </c>
      <c r="O191">
        <v>200</v>
      </c>
      <c r="P191">
        <v>10</v>
      </c>
      <c r="R191" s="18">
        <v>8</v>
      </c>
      <c r="T191">
        <v>0.09</v>
      </c>
      <c r="U191" s="1"/>
      <c r="V191" s="1"/>
      <c r="W191" s="1"/>
      <c r="X191" s="20"/>
      <c r="Y191" s="1">
        <v>0.31</v>
      </c>
      <c r="Z191" s="20">
        <v>10.3</v>
      </c>
      <c r="AA191" s="20"/>
      <c r="AB191" s="20"/>
      <c r="AC191" s="20">
        <v>0.78</v>
      </c>
      <c r="AD191" s="20"/>
      <c r="AE191" s="20"/>
      <c r="AF191" s="20">
        <v>0.09</v>
      </c>
      <c r="AG191" s="20"/>
      <c r="AI191" s="20">
        <v>0.31</v>
      </c>
      <c r="AJ191" s="18">
        <v>14.34</v>
      </c>
      <c r="AM191" s="20">
        <v>0.98</v>
      </c>
      <c r="AP191" s="20">
        <v>0.11</v>
      </c>
      <c r="AS191" s="20">
        <v>0.38</v>
      </c>
      <c r="AT191" s="18">
        <v>8.25</v>
      </c>
      <c r="AW191" s="18">
        <v>0.53</v>
      </c>
      <c r="AZ191">
        <v>0.06</v>
      </c>
      <c r="BC191">
        <v>0.21</v>
      </c>
      <c r="BD191" s="18">
        <v>3.73</v>
      </c>
      <c r="BG191" s="18">
        <v>0.37</v>
      </c>
    </row>
    <row r="192" spans="1:60">
      <c r="D192" t="s">
        <v>353</v>
      </c>
      <c r="E192" t="s">
        <v>123</v>
      </c>
      <c r="F192" t="s">
        <v>124</v>
      </c>
      <c r="H192" t="s">
        <v>124</v>
      </c>
      <c r="I192" t="s">
        <v>359</v>
      </c>
      <c r="J192" t="s">
        <v>355</v>
      </c>
      <c r="K192" t="s">
        <v>214</v>
      </c>
      <c r="L192" t="s">
        <v>356</v>
      </c>
      <c r="M192" t="s">
        <v>189</v>
      </c>
      <c r="N192" t="s">
        <v>357</v>
      </c>
      <c r="O192">
        <v>200</v>
      </c>
      <c r="P192">
        <v>10</v>
      </c>
      <c r="R192" s="18">
        <v>8</v>
      </c>
      <c r="T192">
        <v>0.09</v>
      </c>
      <c r="U192" s="1"/>
      <c r="V192" s="1"/>
      <c r="W192" s="1"/>
      <c r="X192" s="20"/>
      <c r="Y192" s="1">
        <v>0.31</v>
      </c>
      <c r="Z192" s="20">
        <v>1.87</v>
      </c>
      <c r="AA192" s="20"/>
      <c r="AB192" s="20"/>
      <c r="AC192" s="20">
        <v>0.18</v>
      </c>
      <c r="AD192" s="20"/>
      <c r="AE192" s="20"/>
      <c r="AF192" s="20">
        <v>0.09</v>
      </c>
      <c r="AG192" s="20"/>
      <c r="AI192" s="20">
        <v>0.31</v>
      </c>
      <c r="AJ192" s="18">
        <v>2.0299999999999998</v>
      </c>
      <c r="AM192" s="20">
        <v>0.2</v>
      </c>
      <c r="AP192" s="20">
        <v>0.11</v>
      </c>
      <c r="AS192" s="20">
        <v>0.38</v>
      </c>
      <c r="AT192" s="18">
        <v>2.2599999999999998</v>
      </c>
      <c r="AW192" s="18">
        <v>0.05</v>
      </c>
      <c r="AZ192">
        <v>0.06</v>
      </c>
      <c r="BC192">
        <v>0.21</v>
      </c>
      <c r="BD192" s="18">
        <v>0.5</v>
      </c>
      <c r="BG192" s="18">
        <v>7.0000000000000007E-2</v>
      </c>
    </row>
    <row r="193" spans="1:61">
      <c r="D193" t="s">
        <v>353</v>
      </c>
      <c r="E193" t="s">
        <v>123</v>
      </c>
      <c r="F193" t="s">
        <v>124</v>
      </c>
      <c r="H193" t="s">
        <v>124</v>
      </c>
      <c r="I193" t="s">
        <v>360</v>
      </c>
      <c r="J193" t="s">
        <v>355</v>
      </c>
      <c r="K193" t="s">
        <v>214</v>
      </c>
      <c r="L193" t="s">
        <v>356</v>
      </c>
      <c r="M193" t="s">
        <v>189</v>
      </c>
      <c r="N193" t="s">
        <v>357</v>
      </c>
      <c r="O193">
        <v>200</v>
      </c>
      <c r="P193">
        <v>10</v>
      </c>
      <c r="R193" s="18">
        <v>8</v>
      </c>
      <c r="T193">
        <v>0.09</v>
      </c>
      <c r="U193" s="1"/>
      <c r="V193" s="1"/>
      <c r="W193" s="1"/>
      <c r="X193" s="20"/>
      <c r="Y193" s="1">
        <v>0.31</v>
      </c>
      <c r="Z193" s="20">
        <v>2.91</v>
      </c>
      <c r="AA193" s="20"/>
      <c r="AB193" s="20"/>
      <c r="AC193" s="20">
        <v>0.31</v>
      </c>
      <c r="AD193" s="20"/>
      <c r="AE193" s="20"/>
      <c r="AF193" s="20">
        <v>0.09</v>
      </c>
      <c r="AG193" s="20"/>
      <c r="AI193" s="20">
        <v>0.31</v>
      </c>
      <c r="AJ193" s="18">
        <v>4.0199999999999996</v>
      </c>
      <c r="AM193" s="20">
        <v>0.48</v>
      </c>
      <c r="AP193" s="20">
        <v>0.11</v>
      </c>
      <c r="AS193" s="20">
        <v>0.38</v>
      </c>
      <c r="AT193" s="18">
        <v>2.76</v>
      </c>
      <c r="AW193" s="18">
        <v>0.19</v>
      </c>
      <c r="AZ193">
        <v>0.06</v>
      </c>
      <c r="BC193">
        <v>0.21</v>
      </c>
      <c r="BD193" s="18">
        <v>1</v>
      </c>
      <c r="BG193" s="18">
        <v>0.13</v>
      </c>
    </row>
    <row r="194" spans="1:61">
      <c r="D194" t="s">
        <v>353</v>
      </c>
      <c r="E194" t="s">
        <v>123</v>
      </c>
      <c r="F194" t="s">
        <v>124</v>
      </c>
      <c r="H194" t="s">
        <v>124</v>
      </c>
      <c r="I194" t="s">
        <v>361</v>
      </c>
      <c r="J194" t="s">
        <v>355</v>
      </c>
      <c r="K194" t="s">
        <v>214</v>
      </c>
      <c r="L194" t="s">
        <v>356</v>
      </c>
      <c r="M194" t="s">
        <v>189</v>
      </c>
      <c r="N194" t="s">
        <v>357</v>
      </c>
      <c r="O194">
        <v>200</v>
      </c>
      <c r="P194">
        <v>10</v>
      </c>
      <c r="R194" s="18">
        <v>8</v>
      </c>
      <c r="T194">
        <v>0.09</v>
      </c>
      <c r="U194" s="1"/>
      <c r="V194" s="1"/>
      <c r="W194" s="1"/>
      <c r="X194" s="20"/>
      <c r="Y194" s="1">
        <v>0.31</v>
      </c>
      <c r="Z194" s="20">
        <v>1.51</v>
      </c>
      <c r="AA194" s="20"/>
      <c r="AB194" s="20"/>
      <c r="AC194" s="20">
        <v>0.14000000000000001</v>
      </c>
      <c r="AD194" s="20"/>
      <c r="AE194" s="20"/>
      <c r="AF194" s="20">
        <v>0.09</v>
      </c>
      <c r="AG194" s="20"/>
      <c r="AI194" s="20">
        <v>0.31</v>
      </c>
      <c r="AJ194" s="18">
        <v>1.9</v>
      </c>
      <c r="AM194" s="20">
        <v>0.17</v>
      </c>
      <c r="AP194" s="20">
        <v>0.11</v>
      </c>
      <c r="AS194" s="20">
        <v>0.38</v>
      </c>
      <c r="AT194" s="18">
        <v>1.42</v>
      </c>
      <c r="AW194" s="18">
        <v>0.1</v>
      </c>
      <c r="AZ194">
        <v>0.06</v>
      </c>
      <c r="BC194">
        <v>0.21</v>
      </c>
      <c r="BD194" s="18">
        <v>0.77</v>
      </c>
      <c r="BG194" s="18">
        <v>0.08</v>
      </c>
    </row>
    <row r="195" spans="1:61">
      <c r="D195" t="s">
        <v>353</v>
      </c>
      <c r="E195" t="s">
        <v>123</v>
      </c>
      <c r="F195" t="s">
        <v>124</v>
      </c>
      <c r="H195" t="s">
        <v>124</v>
      </c>
      <c r="I195" t="s">
        <v>362</v>
      </c>
      <c r="J195" t="s">
        <v>355</v>
      </c>
      <c r="K195" t="s">
        <v>214</v>
      </c>
      <c r="L195" t="s">
        <v>356</v>
      </c>
      <c r="M195" t="s">
        <v>189</v>
      </c>
      <c r="N195" t="s">
        <v>357</v>
      </c>
      <c r="O195">
        <v>200</v>
      </c>
      <c r="P195">
        <v>10</v>
      </c>
      <c r="R195" s="18">
        <v>8</v>
      </c>
      <c r="T195">
        <v>0.09</v>
      </c>
      <c r="U195" s="1"/>
      <c r="V195" s="1"/>
      <c r="W195" s="1"/>
      <c r="X195" s="20"/>
      <c r="Y195" s="1">
        <v>0.31</v>
      </c>
      <c r="Z195" s="20">
        <v>2.95</v>
      </c>
      <c r="AA195" s="20"/>
      <c r="AB195" s="20"/>
      <c r="AC195" s="20">
        <v>0.2</v>
      </c>
      <c r="AD195" s="20"/>
      <c r="AE195" s="20"/>
      <c r="AF195" s="20">
        <v>0.09</v>
      </c>
      <c r="AG195" s="20"/>
      <c r="AI195" s="20">
        <v>0.31</v>
      </c>
      <c r="AJ195" s="18">
        <v>4.0599999999999996</v>
      </c>
      <c r="AM195" s="20">
        <v>0.24</v>
      </c>
      <c r="AP195" s="20">
        <v>0.11</v>
      </c>
      <c r="AS195" s="20">
        <v>0.38</v>
      </c>
      <c r="AT195" s="18">
        <v>2.79</v>
      </c>
      <c r="AW195" s="18">
        <v>0.2</v>
      </c>
      <c r="AZ195">
        <v>0.06</v>
      </c>
      <c r="BC195">
        <v>0.21</v>
      </c>
      <c r="BD195" s="18">
        <v>0.9</v>
      </c>
      <c r="BG195" s="18">
        <v>7.0000000000000007E-2</v>
      </c>
    </row>
    <row r="196" spans="1:61">
      <c r="D196" t="s">
        <v>353</v>
      </c>
      <c r="E196" t="s">
        <v>123</v>
      </c>
      <c r="F196" t="s">
        <v>124</v>
      </c>
      <c r="H196" t="s">
        <v>124</v>
      </c>
      <c r="I196" t="s">
        <v>363</v>
      </c>
      <c r="J196" t="s">
        <v>355</v>
      </c>
      <c r="K196" t="s">
        <v>214</v>
      </c>
      <c r="L196" t="s">
        <v>356</v>
      </c>
      <c r="M196" t="s">
        <v>189</v>
      </c>
      <c r="N196" t="s">
        <v>357</v>
      </c>
      <c r="O196">
        <v>200</v>
      </c>
      <c r="P196">
        <v>10</v>
      </c>
      <c r="R196" s="18">
        <v>8</v>
      </c>
      <c r="T196">
        <v>0.09</v>
      </c>
      <c r="U196" s="1"/>
      <c r="V196" s="1"/>
      <c r="W196" s="1"/>
      <c r="X196" s="20"/>
      <c r="Y196" s="1">
        <v>0.31</v>
      </c>
      <c r="Z196" s="20">
        <v>3.9</v>
      </c>
      <c r="AA196" s="20"/>
      <c r="AB196" s="20"/>
      <c r="AC196" s="20">
        <v>0.52</v>
      </c>
      <c r="AD196" s="20"/>
      <c r="AE196" s="20"/>
      <c r="AF196" s="20">
        <v>0.09</v>
      </c>
      <c r="AG196" s="20"/>
      <c r="AI196" s="20">
        <v>0.31</v>
      </c>
      <c r="AJ196" s="18">
        <v>5.01</v>
      </c>
      <c r="AM196" s="20">
        <v>0.5</v>
      </c>
      <c r="AP196" s="20">
        <v>0.11</v>
      </c>
      <c r="AS196" s="20">
        <v>0.38</v>
      </c>
      <c r="AT196" s="18">
        <v>3.81</v>
      </c>
      <c r="AW196" s="18">
        <v>0.52</v>
      </c>
      <c r="AZ196">
        <v>0.06</v>
      </c>
      <c r="BC196">
        <v>0.21</v>
      </c>
      <c r="BD196" s="18">
        <v>1.41</v>
      </c>
      <c r="BG196" s="18">
        <v>0.18</v>
      </c>
    </row>
    <row r="197" spans="1:61">
      <c r="A197" t="s">
        <v>364</v>
      </c>
      <c r="B197" s="55" t="s">
        <v>365</v>
      </c>
      <c r="D197" t="s">
        <v>366</v>
      </c>
      <c r="E197" t="s">
        <v>123</v>
      </c>
      <c r="F197" t="s">
        <v>124</v>
      </c>
      <c r="H197" t="s">
        <v>124</v>
      </c>
      <c r="I197" t="s">
        <v>124</v>
      </c>
      <c r="J197" t="s">
        <v>367</v>
      </c>
      <c r="K197" t="s">
        <v>161</v>
      </c>
      <c r="L197" t="s">
        <v>183</v>
      </c>
      <c r="M197" t="s">
        <v>189</v>
      </c>
      <c r="N197" t="s">
        <v>357</v>
      </c>
      <c r="O197" t="s">
        <v>357</v>
      </c>
      <c r="R197" s="18">
        <v>38</v>
      </c>
      <c r="T197">
        <v>0.21</v>
      </c>
      <c r="U197" s="1"/>
      <c r="V197" t="s">
        <v>154</v>
      </c>
      <c r="W197" s="1"/>
      <c r="X197" s="20"/>
      <c r="Y197" s="1">
        <v>0.69</v>
      </c>
      <c r="Z197" s="20">
        <v>2.4300000000000002</v>
      </c>
      <c r="AA197" s="20"/>
      <c r="AB197" s="20"/>
      <c r="AC197" s="20">
        <v>1.71</v>
      </c>
      <c r="AD197" s="20" t="s">
        <v>368</v>
      </c>
      <c r="AE197" s="20">
        <v>7.7</v>
      </c>
      <c r="AF197" s="20">
        <v>0.13</v>
      </c>
      <c r="AG197" s="20"/>
      <c r="AI197" s="20">
        <v>0.45</v>
      </c>
      <c r="AJ197" s="18">
        <v>3.72</v>
      </c>
      <c r="AM197" s="20">
        <v>2.73</v>
      </c>
      <c r="AN197" s="18">
        <v>0.97</v>
      </c>
      <c r="AO197" s="18">
        <v>12.65</v>
      </c>
      <c r="AP197" s="20">
        <v>0.15</v>
      </c>
      <c r="AS197" s="20">
        <v>0.49</v>
      </c>
      <c r="AT197" s="18">
        <v>2.57</v>
      </c>
      <c r="AW197" s="18">
        <v>1.62</v>
      </c>
      <c r="AX197" t="s">
        <v>130</v>
      </c>
      <c r="AY197">
        <v>6.53</v>
      </c>
      <c r="AZ197">
        <v>0.17</v>
      </c>
      <c r="BC197">
        <v>0.55000000000000004</v>
      </c>
      <c r="BD197" s="18">
        <v>0.76</v>
      </c>
      <c r="BG197" s="18">
        <v>1.1100000000000001</v>
      </c>
      <c r="BH197" t="s">
        <v>130</v>
      </c>
      <c r="BI197">
        <v>3.1</v>
      </c>
    </row>
    <row r="198" spans="1:61">
      <c r="A198" s="33"/>
      <c r="B198" s="56"/>
      <c r="D198" t="s">
        <v>366</v>
      </c>
      <c r="E198" t="s">
        <v>123</v>
      </c>
      <c r="F198" t="s">
        <v>124</v>
      </c>
      <c r="H198" t="s">
        <v>124</v>
      </c>
      <c r="I198" t="s">
        <v>124</v>
      </c>
      <c r="J198" t="s">
        <v>367</v>
      </c>
      <c r="K198" t="s">
        <v>182</v>
      </c>
      <c r="L198" t="s">
        <v>183</v>
      </c>
      <c r="M198" t="s">
        <v>189</v>
      </c>
      <c r="N198" t="s">
        <v>357</v>
      </c>
      <c r="O198" t="s">
        <v>357</v>
      </c>
      <c r="R198" s="18">
        <v>38</v>
      </c>
      <c r="T198">
        <v>0.21</v>
      </c>
      <c r="U198" s="1"/>
      <c r="V198" t="s">
        <v>154</v>
      </c>
      <c r="W198" s="1"/>
      <c r="X198" s="20"/>
      <c r="Y198" s="1">
        <v>0.69</v>
      </c>
      <c r="Z198" s="20">
        <v>3.44</v>
      </c>
      <c r="AA198" s="20"/>
      <c r="AB198" s="20"/>
      <c r="AC198" s="20">
        <v>2.33</v>
      </c>
      <c r="AD198" s="20">
        <v>0.98</v>
      </c>
      <c r="AE198" s="20">
        <v>10.210000000000001</v>
      </c>
      <c r="AF198" s="20">
        <v>0.13</v>
      </c>
      <c r="AG198" s="20"/>
      <c r="AI198" s="20">
        <v>0.45</v>
      </c>
      <c r="AJ198" s="18">
        <v>5.33</v>
      </c>
      <c r="AM198" s="20">
        <v>3.75</v>
      </c>
      <c r="AN198" s="18">
        <v>1.74</v>
      </c>
      <c r="AO198" s="18">
        <v>15.89</v>
      </c>
      <c r="AP198" s="20">
        <v>0.15</v>
      </c>
      <c r="AS198" s="20">
        <v>0.49</v>
      </c>
      <c r="AT198" s="18">
        <v>3.72</v>
      </c>
      <c r="AW198" s="18">
        <v>2.08</v>
      </c>
      <c r="AX198" t="s">
        <v>130</v>
      </c>
      <c r="AY198">
        <v>7.68</v>
      </c>
      <c r="AZ198">
        <v>0.17</v>
      </c>
      <c r="BC198">
        <v>0.55000000000000004</v>
      </c>
      <c r="BD198" s="18">
        <v>1.1299999999999999</v>
      </c>
      <c r="BG198" s="18">
        <v>1.18</v>
      </c>
      <c r="BH198" t="s">
        <v>130</v>
      </c>
      <c r="BI198">
        <v>3.43</v>
      </c>
    </row>
    <row r="199" spans="1:61">
      <c r="D199" t="s">
        <v>366</v>
      </c>
      <c r="E199" t="s">
        <v>123</v>
      </c>
      <c r="F199" t="s">
        <v>124</v>
      </c>
      <c r="H199" t="s">
        <v>124</v>
      </c>
      <c r="I199" t="s">
        <v>124</v>
      </c>
      <c r="J199" t="s">
        <v>367</v>
      </c>
      <c r="K199" t="s">
        <v>182</v>
      </c>
      <c r="L199" t="s">
        <v>183</v>
      </c>
      <c r="M199" t="s">
        <v>189</v>
      </c>
      <c r="N199" t="s">
        <v>357</v>
      </c>
      <c r="O199" t="s">
        <v>357</v>
      </c>
      <c r="R199" s="18">
        <v>8</v>
      </c>
      <c r="T199">
        <v>0.21</v>
      </c>
      <c r="U199" s="1"/>
      <c r="V199" t="s">
        <v>154</v>
      </c>
      <c r="W199" s="1"/>
      <c r="X199" s="20"/>
      <c r="Y199" s="1">
        <v>0.69</v>
      </c>
      <c r="Z199" s="20">
        <v>3.84</v>
      </c>
      <c r="AA199" s="20"/>
      <c r="AB199" s="20"/>
      <c r="AC199" s="20">
        <v>1.03</v>
      </c>
      <c r="AD199" s="20">
        <v>2.68</v>
      </c>
      <c r="AE199" s="20">
        <v>4.93</v>
      </c>
      <c r="AF199" s="20">
        <v>0.13</v>
      </c>
      <c r="AG199" s="20"/>
      <c r="AI199" s="20">
        <v>0.45</v>
      </c>
      <c r="AJ199" s="18">
        <v>7.78</v>
      </c>
      <c r="AM199" s="20">
        <v>1.76</v>
      </c>
      <c r="AN199" s="18">
        <v>5.51</v>
      </c>
      <c r="AO199" s="18">
        <v>9.42</v>
      </c>
      <c r="AP199" s="20">
        <v>0.15</v>
      </c>
      <c r="AS199" s="20">
        <v>0.49</v>
      </c>
      <c r="AT199" s="18">
        <v>2.86</v>
      </c>
      <c r="AW199" s="18">
        <v>0.74</v>
      </c>
      <c r="AX199">
        <v>2</v>
      </c>
      <c r="AY199">
        <v>3.78</v>
      </c>
      <c r="AZ199">
        <v>0.17</v>
      </c>
      <c r="BC199">
        <v>0.55000000000000004</v>
      </c>
      <c r="BD199" s="18">
        <v>1.18</v>
      </c>
      <c r="BG199" s="18">
        <v>0.28000000000000003</v>
      </c>
      <c r="BH199">
        <v>0.89</v>
      </c>
      <c r="BI199">
        <v>1.44</v>
      </c>
    </row>
    <row r="200" spans="1:61">
      <c r="D200" t="s">
        <v>366</v>
      </c>
      <c r="E200" t="s">
        <v>123</v>
      </c>
      <c r="F200" t="s">
        <v>124</v>
      </c>
      <c r="H200" t="s">
        <v>124</v>
      </c>
      <c r="I200" t="s">
        <v>124</v>
      </c>
      <c r="J200" t="s">
        <v>367</v>
      </c>
      <c r="K200" t="s">
        <v>161</v>
      </c>
      <c r="L200" t="s">
        <v>183</v>
      </c>
      <c r="M200" t="s">
        <v>189</v>
      </c>
      <c r="N200" t="s">
        <v>357</v>
      </c>
      <c r="O200" t="s">
        <v>357</v>
      </c>
      <c r="R200" s="18">
        <v>26</v>
      </c>
      <c r="T200">
        <v>0.21</v>
      </c>
      <c r="U200" s="1"/>
      <c r="V200" t="s">
        <v>154</v>
      </c>
      <c r="W200" s="1"/>
      <c r="X200" s="20"/>
      <c r="Y200" s="1">
        <v>0.69</v>
      </c>
      <c r="Z200" s="20">
        <v>2.9</v>
      </c>
      <c r="AA200" s="20"/>
      <c r="AB200" s="20"/>
      <c r="AC200" s="20">
        <v>1.23</v>
      </c>
      <c r="AD200" s="20">
        <v>0.67</v>
      </c>
      <c r="AE200" s="20">
        <v>4.71</v>
      </c>
      <c r="AF200" s="20">
        <v>0.13</v>
      </c>
      <c r="AG200" s="20"/>
      <c r="AI200" s="20">
        <v>0.45</v>
      </c>
      <c r="AJ200" s="18">
        <v>4.79</v>
      </c>
      <c r="AM200" s="20">
        <v>2.02</v>
      </c>
      <c r="AN200" s="18">
        <v>1.24</v>
      </c>
      <c r="AO200" s="18">
        <v>7.4</v>
      </c>
      <c r="AP200" s="20">
        <v>0.15</v>
      </c>
      <c r="AS200" s="20">
        <v>0.49</v>
      </c>
      <c r="AT200" s="18">
        <v>1.5</v>
      </c>
      <c r="AW200" s="18">
        <v>1.1299999999999999</v>
      </c>
      <c r="AX200" t="s">
        <v>130</v>
      </c>
      <c r="AY200">
        <v>4.6500000000000004</v>
      </c>
      <c r="AZ200">
        <v>0.17</v>
      </c>
      <c r="BC200">
        <v>0.55000000000000004</v>
      </c>
      <c r="BD200" s="18">
        <v>0.7</v>
      </c>
      <c r="BG200" s="18">
        <v>0.92</v>
      </c>
      <c r="BH200" t="s">
        <v>130</v>
      </c>
      <c r="BI200">
        <v>3.27</v>
      </c>
    </row>
    <row r="201" spans="1:61">
      <c r="D201" t="s">
        <v>366</v>
      </c>
      <c r="E201" t="s">
        <v>123</v>
      </c>
      <c r="F201" t="s">
        <v>124</v>
      </c>
      <c r="H201" t="s">
        <v>124</v>
      </c>
      <c r="I201" t="s">
        <v>124</v>
      </c>
      <c r="J201" t="s">
        <v>367</v>
      </c>
      <c r="K201" t="s">
        <v>161</v>
      </c>
      <c r="L201" t="s">
        <v>183</v>
      </c>
      <c r="M201" t="s">
        <v>189</v>
      </c>
      <c r="N201" t="s">
        <v>357</v>
      </c>
      <c r="O201" t="s">
        <v>357</v>
      </c>
      <c r="R201" s="18">
        <v>20</v>
      </c>
      <c r="T201">
        <v>0.21</v>
      </c>
      <c r="U201" s="1"/>
      <c r="V201" t="s">
        <v>154</v>
      </c>
      <c r="W201" s="1"/>
      <c r="X201" s="20"/>
      <c r="Y201" s="1">
        <v>0.69</v>
      </c>
      <c r="Z201" s="20">
        <v>2.23</v>
      </c>
      <c r="AA201" s="20"/>
      <c r="AB201" s="20"/>
      <c r="AC201" s="20">
        <v>1.03</v>
      </c>
      <c r="AD201" s="20">
        <v>0.77</v>
      </c>
      <c r="AE201" s="20">
        <v>3.79</v>
      </c>
      <c r="AF201" s="20">
        <v>0.13</v>
      </c>
      <c r="AG201" s="20"/>
      <c r="AI201" s="20">
        <v>0.45</v>
      </c>
      <c r="AJ201" s="18">
        <v>3.81</v>
      </c>
      <c r="AM201" s="20">
        <v>1.95</v>
      </c>
      <c r="AN201" s="18">
        <v>0.79</v>
      </c>
      <c r="AO201" s="18">
        <v>6.61</v>
      </c>
      <c r="AP201" s="20">
        <v>0.15</v>
      </c>
      <c r="AS201" s="20">
        <v>0.49</v>
      </c>
      <c r="AT201" s="18">
        <v>2.04</v>
      </c>
      <c r="AW201" s="18">
        <v>1.52</v>
      </c>
      <c r="AX201" t="s">
        <v>130</v>
      </c>
      <c r="AY201">
        <v>4.62</v>
      </c>
      <c r="AZ201">
        <v>0.17</v>
      </c>
      <c r="BC201">
        <v>0.55000000000000004</v>
      </c>
      <c r="BD201" s="18">
        <v>0.37</v>
      </c>
      <c r="BG201" s="18">
        <v>0.49</v>
      </c>
      <c r="BH201" t="s">
        <v>130</v>
      </c>
      <c r="BI201">
        <v>1.17</v>
      </c>
    </row>
    <row r="202" spans="1:61">
      <c r="D202" t="s">
        <v>366</v>
      </c>
      <c r="E202" t="s">
        <v>123</v>
      </c>
      <c r="F202" t="s">
        <v>124</v>
      </c>
      <c r="H202" t="s">
        <v>124</v>
      </c>
      <c r="I202" t="s">
        <v>124</v>
      </c>
      <c r="J202" t="s">
        <v>367</v>
      </c>
      <c r="K202" t="s">
        <v>126</v>
      </c>
      <c r="L202" t="s">
        <v>369</v>
      </c>
      <c r="M202" t="s">
        <v>189</v>
      </c>
      <c r="N202" t="s">
        <v>357</v>
      </c>
      <c r="O202" t="s">
        <v>357</v>
      </c>
      <c r="R202" s="18">
        <v>22</v>
      </c>
      <c r="T202">
        <v>0.21</v>
      </c>
      <c r="U202" s="1"/>
      <c r="V202" t="s">
        <v>154</v>
      </c>
      <c r="W202" s="1"/>
      <c r="X202" s="20"/>
      <c r="Y202" s="1">
        <v>0.69</v>
      </c>
      <c r="Z202" s="20">
        <v>2.65</v>
      </c>
      <c r="AA202" s="20"/>
      <c r="AB202" s="20"/>
      <c r="AC202" s="20">
        <v>0.8</v>
      </c>
      <c r="AD202" s="20">
        <v>1.43</v>
      </c>
      <c r="AE202" s="20">
        <v>3.98</v>
      </c>
      <c r="AF202" s="20">
        <v>0.13</v>
      </c>
      <c r="AG202" s="20"/>
      <c r="AI202" s="20">
        <v>0.45</v>
      </c>
      <c r="AJ202" s="18">
        <v>4.24</v>
      </c>
      <c r="AM202" s="20">
        <v>0.91</v>
      </c>
      <c r="AN202" s="18">
        <v>3.16</v>
      </c>
      <c r="AO202" s="18">
        <v>5.53</v>
      </c>
      <c r="AP202" s="20">
        <v>0.15</v>
      </c>
      <c r="AS202" s="20">
        <v>0.49</v>
      </c>
      <c r="AT202" s="18">
        <v>1.56</v>
      </c>
      <c r="AW202" s="18">
        <v>0.73</v>
      </c>
      <c r="AX202" t="s">
        <v>368</v>
      </c>
      <c r="AY202">
        <v>2.66</v>
      </c>
      <c r="AZ202">
        <v>0.17</v>
      </c>
      <c r="BC202">
        <v>0.55000000000000004</v>
      </c>
      <c r="BD202" s="18">
        <v>0.69</v>
      </c>
      <c r="BG202" s="18">
        <v>0.65</v>
      </c>
      <c r="BH202" t="s">
        <v>130</v>
      </c>
      <c r="BI202">
        <v>2.0499999999999998</v>
      </c>
    </row>
    <row r="203" spans="1:61">
      <c r="D203" t="s">
        <v>366</v>
      </c>
      <c r="E203" t="s">
        <v>123</v>
      </c>
      <c r="F203" t="s">
        <v>124</v>
      </c>
      <c r="H203" t="s">
        <v>124</v>
      </c>
      <c r="I203" t="s">
        <v>124</v>
      </c>
      <c r="J203" t="s">
        <v>367</v>
      </c>
      <c r="K203" t="s">
        <v>126</v>
      </c>
      <c r="L203" t="s">
        <v>370</v>
      </c>
      <c r="M203" t="s">
        <v>189</v>
      </c>
      <c r="N203" t="s">
        <v>357</v>
      </c>
      <c r="O203" t="s">
        <v>357</v>
      </c>
      <c r="R203" s="18">
        <v>24</v>
      </c>
      <c r="T203">
        <v>0.21</v>
      </c>
      <c r="U203" s="1"/>
      <c r="V203" t="s">
        <v>154</v>
      </c>
      <c r="W203" s="1"/>
      <c r="X203" s="20"/>
      <c r="Y203" s="1">
        <v>0.69</v>
      </c>
      <c r="Z203" s="20">
        <v>2.16</v>
      </c>
      <c r="AA203" s="20"/>
      <c r="AB203" s="20"/>
      <c r="AC203" s="20">
        <v>1.77</v>
      </c>
      <c r="AD203" s="20" t="s">
        <v>368</v>
      </c>
      <c r="AE203" s="20">
        <v>6.69</v>
      </c>
      <c r="AF203" s="20">
        <v>0.13</v>
      </c>
      <c r="AG203" s="20"/>
      <c r="AI203" s="20">
        <v>0.45</v>
      </c>
      <c r="AJ203" s="18">
        <v>3.32</v>
      </c>
      <c r="AM203" s="20">
        <v>2.54</v>
      </c>
      <c r="AN203" s="18">
        <v>0.78</v>
      </c>
      <c r="AO203" s="18">
        <v>9.52</v>
      </c>
      <c r="AP203" s="20">
        <v>0.15</v>
      </c>
      <c r="AS203" s="20">
        <v>0.49</v>
      </c>
      <c r="AT203" s="18">
        <v>1.22</v>
      </c>
      <c r="AW203" s="18">
        <v>0.89</v>
      </c>
      <c r="AX203" t="s">
        <v>130</v>
      </c>
      <c r="AY203">
        <v>2.89</v>
      </c>
      <c r="AZ203">
        <v>0.17</v>
      </c>
      <c r="BC203">
        <v>0.55000000000000004</v>
      </c>
      <c r="BD203" s="18">
        <v>0.65</v>
      </c>
      <c r="BG203" s="18">
        <v>1.05</v>
      </c>
      <c r="BH203" t="s">
        <v>130</v>
      </c>
      <c r="BI203">
        <v>3.53</v>
      </c>
    </row>
    <row r="204" spans="1:61">
      <c r="D204" t="s">
        <v>366</v>
      </c>
      <c r="E204" t="s">
        <v>123</v>
      </c>
      <c r="F204" t="s">
        <v>124</v>
      </c>
      <c r="H204" t="s">
        <v>124</v>
      </c>
      <c r="I204" t="s">
        <v>124</v>
      </c>
      <c r="J204" t="s">
        <v>371</v>
      </c>
      <c r="K204" t="s">
        <v>161</v>
      </c>
      <c r="L204" t="s">
        <v>183</v>
      </c>
      <c r="M204" t="s">
        <v>189</v>
      </c>
      <c r="N204" t="s">
        <v>357</v>
      </c>
      <c r="O204" t="s">
        <v>357</v>
      </c>
      <c r="R204" s="18">
        <v>12</v>
      </c>
      <c r="T204">
        <v>0.21</v>
      </c>
      <c r="U204" s="1"/>
      <c r="V204" t="s">
        <v>154</v>
      </c>
      <c r="W204" s="1"/>
      <c r="X204" s="20"/>
      <c r="Y204" s="1">
        <v>0.69</v>
      </c>
      <c r="Z204" s="20">
        <v>2.04</v>
      </c>
      <c r="AA204" s="20"/>
      <c r="AB204" s="20"/>
      <c r="AC204" s="20">
        <v>2.15</v>
      </c>
      <c r="AD204" s="20" t="s">
        <v>368</v>
      </c>
      <c r="AE204" s="20">
        <v>4.93</v>
      </c>
      <c r="AF204" s="20">
        <v>0.13</v>
      </c>
      <c r="AG204" s="20"/>
      <c r="AI204" s="20">
        <v>0.45</v>
      </c>
      <c r="AJ204" s="18">
        <v>2.86</v>
      </c>
      <c r="AM204" s="20">
        <v>2.3199999999999998</v>
      </c>
      <c r="AN204" s="18">
        <v>1.24</v>
      </c>
      <c r="AO204" s="18">
        <v>5.97</v>
      </c>
      <c r="AP204" s="20">
        <v>0.15</v>
      </c>
      <c r="AS204" s="20">
        <v>0.49</v>
      </c>
      <c r="AT204" s="18">
        <v>2.4700000000000002</v>
      </c>
      <c r="AW204" s="18">
        <v>3.2</v>
      </c>
      <c r="AX204" t="s">
        <v>130</v>
      </c>
      <c r="AY204">
        <v>6.79</v>
      </c>
      <c r="AZ204">
        <v>0.17</v>
      </c>
      <c r="BC204">
        <v>0.55000000000000004</v>
      </c>
      <c r="BD204" s="18">
        <v>2.3199999999999998</v>
      </c>
      <c r="BG204" s="18">
        <v>3.12</v>
      </c>
      <c r="BH204" t="s">
        <v>130</v>
      </c>
      <c r="BI204">
        <v>7.1</v>
      </c>
    </row>
    <row r="205" spans="1:61">
      <c r="D205" t="s">
        <v>366</v>
      </c>
      <c r="E205" t="s">
        <v>123</v>
      </c>
      <c r="F205" t="s">
        <v>124</v>
      </c>
      <c r="H205" t="s">
        <v>124</v>
      </c>
      <c r="I205" t="s">
        <v>124</v>
      </c>
      <c r="J205" t="s">
        <v>371</v>
      </c>
      <c r="K205" t="s">
        <v>182</v>
      </c>
      <c r="L205" t="s">
        <v>183</v>
      </c>
      <c r="M205" t="s">
        <v>189</v>
      </c>
      <c r="N205" t="s">
        <v>357</v>
      </c>
      <c r="O205" t="s">
        <v>357</v>
      </c>
      <c r="R205" s="18">
        <v>12</v>
      </c>
      <c r="T205">
        <v>0.21</v>
      </c>
      <c r="U205" s="1"/>
      <c r="V205" t="s">
        <v>154</v>
      </c>
      <c r="W205" s="1"/>
      <c r="X205" s="20"/>
      <c r="Y205" s="1">
        <v>0.69</v>
      </c>
      <c r="Z205" s="20">
        <v>4.2300000000000004</v>
      </c>
      <c r="AA205" s="20"/>
      <c r="AB205" s="20"/>
      <c r="AC205" s="20">
        <v>3.88</v>
      </c>
      <c r="AD205" s="20" t="s">
        <v>368</v>
      </c>
      <c r="AE205" s="20">
        <v>9.6300000000000008</v>
      </c>
      <c r="AF205" s="20">
        <v>0.13</v>
      </c>
      <c r="AG205" s="20"/>
      <c r="AI205" s="20">
        <v>0.45</v>
      </c>
      <c r="AJ205" s="18">
        <v>6.08</v>
      </c>
      <c r="AM205" s="20">
        <v>4.7</v>
      </c>
      <c r="AN205" s="18">
        <v>1.44</v>
      </c>
      <c r="AO205" s="18">
        <v>12.44</v>
      </c>
      <c r="AP205" s="20">
        <v>0.15</v>
      </c>
      <c r="AS205" s="20">
        <v>0.49</v>
      </c>
      <c r="AT205" s="18">
        <v>7.6</v>
      </c>
      <c r="AW205" s="18">
        <v>5.74</v>
      </c>
      <c r="AX205">
        <v>1.29</v>
      </c>
      <c r="AY205">
        <v>14.39</v>
      </c>
      <c r="AZ205">
        <v>0.17</v>
      </c>
      <c r="BC205">
        <v>0.55000000000000004</v>
      </c>
      <c r="BD205" s="18">
        <v>6.39</v>
      </c>
      <c r="BG205" s="18">
        <v>7.77</v>
      </c>
      <c r="BH205" t="s">
        <v>130</v>
      </c>
      <c r="BI205">
        <v>18.5</v>
      </c>
    </row>
    <row r="206" spans="1:61">
      <c r="D206" t="s">
        <v>366</v>
      </c>
      <c r="E206" t="s">
        <v>123</v>
      </c>
      <c r="F206" t="s">
        <v>124</v>
      </c>
      <c r="H206" t="s">
        <v>124</v>
      </c>
      <c r="I206" t="s">
        <v>124</v>
      </c>
      <c r="J206" t="s">
        <v>371</v>
      </c>
      <c r="K206" t="s">
        <v>161</v>
      </c>
      <c r="L206" t="s">
        <v>183</v>
      </c>
      <c r="M206" t="s">
        <v>189</v>
      </c>
      <c r="N206" t="s">
        <v>357</v>
      </c>
      <c r="O206" t="s">
        <v>357</v>
      </c>
      <c r="R206" s="18">
        <v>22</v>
      </c>
      <c r="T206">
        <v>0.21</v>
      </c>
      <c r="U206" s="1"/>
      <c r="V206" t="s">
        <v>154</v>
      </c>
      <c r="W206" s="1"/>
      <c r="X206" s="20"/>
      <c r="Y206" s="1">
        <v>0.69</v>
      </c>
      <c r="Z206" s="20">
        <v>2.06</v>
      </c>
      <c r="AA206" s="20"/>
      <c r="AB206" s="20"/>
      <c r="AC206" s="20">
        <v>1.3</v>
      </c>
      <c r="AD206" s="20" t="s">
        <v>368</v>
      </c>
      <c r="AE206" s="20">
        <v>3.95</v>
      </c>
      <c r="AF206" s="20">
        <v>0.13</v>
      </c>
      <c r="AG206" s="20"/>
      <c r="AI206" s="20">
        <v>0.45</v>
      </c>
      <c r="AJ206" s="18">
        <v>5.42</v>
      </c>
      <c r="AM206" s="20">
        <v>3.12</v>
      </c>
      <c r="AN206" s="18">
        <v>1.94</v>
      </c>
      <c r="AO206" s="18">
        <v>10.7</v>
      </c>
      <c r="AP206" s="20">
        <v>0.15</v>
      </c>
      <c r="AS206" s="20">
        <v>0.49</v>
      </c>
      <c r="AT206" s="18">
        <v>1.71</v>
      </c>
      <c r="AW206" s="18">
        <v>1.04</v>
      </c>
      <c r="AX206">
        <v>0.62</v>
      </c>
      <c r="AY206">
        <v>3.56</v>
      </c>
      <c r="AZ206">
        <v>0.17</v>
      </c>
      <c r="BC206">
        <v>0.55000000000000004</v>
      </c>
      <c r="BD206" s="18">
        <v>0.72</v>
      </c>
      <c r="BG206" s="18">
        <v>0.41</v>
      </c>
      <c r="BH206" t="s">
        <v>130</v>
      </c>
      <c r="BI206">
        <v>1.28</v>
      </c>
    </row>
    <row r="207" spans="1:61">
      <c r="D207" t="s">
        <v>366</v>
      </c>
      <c r="E207" t="s">
        <v>123</v>
      </c>
      <c r="F207" t="s">
        <v>124</v>
      </c>
      <c r="H207" t="s">
        <v>124</v>
      </c>
      <c r="I207" t="s">
        <v>124</v>
      </c>
      <c r="J207" t="s">
        <v>371</v>
      </c>
      <c r="K207" t="s">
        <v>126</v>
      </c>
      <c r="L207" t="s">
        <v>369</v>
      </c>
      <c r="M207" t="s">
        <v>189</v>
      </c>
      <c r="N207" t="s">
        <v>357</v>
      </c>
      <c r="O207" t="s">
        <v>357</v>
      </c>
      <c r="R207" s="18">
        <v>16</v>
      </c>
      <c r="T207">
        <v>0.21</v>
      </c>
      <c r="U207" s="1"/>
      <c r="V207" t="s">
        <v>154</v>
      </c>
      <c r="W207" s="1"/>
      <c r="X207" s="20"/>
      <c r="Y207" s="1">
        <v>0.69</v>
      </c>
      <c r="Z207" s="20">
        <v>1.5</v>
      </c>
      <c r="AA207" s="20"/>
      <c r="AB207" s="20"/>
      <c r="AC207" s="20">
        <v>0.77</v>
      </c>
      <c r="AD207" s="20" t="s">
        <v>368</v>
      </c>
      <c r="AE207" s="20">
        <v>2.4900000000000002</v>
      </c>
      <c r="AF207" s="20">
        <v>0.13</v>
      </c>
      <c r="AG207" s="20"/>
      <c r="AI207" s="20">
        <v>0.45</v>
      </c>
      <c r="AJ207" s="18">
        <v>4.63</v>
      </c>
      <c r="AM207" s="20">
        <v>2.96</v>
      </c>
      <c r="AN207" s="18">
        <v>0.84</v>
      </c>
      <c r="AO207" s="18">
        <v>8.9</v>
      </c>
      <c r="AP207" s="20">
        <v>0.15</v>
      </c>
      <c r="AS207" s="20">
        <v>0.49</v>
      </c>
      <c r="AT207" s="18">
        <v>1.24</v>
      </c>
      <c r="AW207" s="18">
        <v>0.75</v>
      </c>
      <c r="AX207" t="s">
        <v>130</v>
      </c>
      <c r="AY207">
        <v>2.36</v>
      </c>
      <c r="AZ207">
        <v>0.17</v>
      </c>
      <c r="BC207">
        <v>0.55000000000000004</v>
      </c>
      <c r="BD207" s="18">
        <v>0.45</v>
      </c>
      <c r="BG207" s="18">
        <v>0.42</v>
      </c>
      <c r="BH207" t="s">
        <v>130</v>
      </c>
      <c r="BI207">
        <v>0.99</v>
      </c>
    </row>
    <row r="208" spans="1:61">
      <c r="A208" t="s">
        <v>372</v>
      </c>
      <c r="B208" s="55" t="s">
        <v>373</v>
      </c>
      <c r="D208" t="s">
        <v>374</v>
      </c>
      <c r="E208" t="s">
        <v>123</v>
      </c>
      <c r="F208" t="s">
        <v>124</v>
      </c>
      <c r="H208" t="s">
        <v>124</v>
      </c>
      <c r="I208" t="s">
        <v>124</v>
      </c>
      <c r="K208" t="s">
        <v>161</v>
      </c>
      <c r="L208" t="s">
        <v>183</v>
      </c>
      <c r="M208" t="s">
        <v>189</v>
      </c>
      <c r="N208" t="s">
        <v>375</v>
      </c>
      <c r="O208">
        <v>400</v>
      </c>
      <c r="P208">
        <v>10</v>
      </c>
      <c r="Q208">
        <v>2.8</v>
      </c>
      <c r="R208" s="18">
        <v>3</v>
      </c>
      <c r="S208" t="s">
        <v>129</v>
      </c>
      <c r="T208">
        <v>0.05</v>
      </c>
      <c r="U208" t="s">
        <v>129</v>
      </c>
      <c r="V208" t="s">
        <v>129</v>
      </c>
      <c r="W208" s="1"/>
      <c r="X208" s="20"/>
      <c r="Y208" s="1">
        <v>0.15</v>
      </c>
      <c r="Z208" s="20">
        <v>1.97</v>
      </c>
      <c r="AA208" s="20"/>
      <c r="AB208" s="20"/>
      <c r="AC208" s="20">
        <v>0.05</v>
      </c>
      <c r="AD208" s="20"/>
      <c r="AE208" s="20"/>
      <c r="AF208" s="20">
        <v>0.05</v>
      </c>
      <c r="AG208" s="20"/>
      <c r="AI208" s="20">
        <v>0.15</v>
      </c>
      <c r="AJ208" s="18">
        <v>1.37</v>
      </c>
      <c r="AM208" s="20">
        <v>0.03</v>
      </c>
      <c r="AP208" s="20">
        <v>0.04</v>
      </c>
      <c r="AS208" s="20">
        <v>0.1</v>
      </c>
      <c r="AT208" s="18">
        <v>1.21</v>
      </c>
      <c r="AW208" s="18">
        <v>0.04</v>
      </c>
      <c r="AZ208">
        <v>0.01</v>
      </c>
      <c r="BC208">
        <v>0.03</v>
      </c>
      <c r="BD208" s="18">
        <v>1.74</v>
      </c>
      <c r="BG208" s="18">
        <v>0.08</v>
      </c>
    </row>
    <row r="209" spans="1:61">
      <c r="D209" t="s">
        <v>374</v>
      </c>
      <c r="E209" t="s">
        <v>123</v>
      </c>
      <c r="F209" t="s">
        <v>124</v>
      </c>
      <c r="H209" t="s">
        <v>124</v>
      </c>
      <c r="I209" t="s">
        <v>124</v>
      </c>
      <c r="K209" t="s">
        <v>161</v>
      </c>
      <c r="L209" t="s">
        <v>183</v>
      </c>
      <c r="M209" t="s">
        <v>189</v>
      </c>
      <c r="N209" t="s">
        <v>375</v>
      </c>
      <c r="O209">
        <v>400</v>
      </c>
      <c r="P209">
        <v>20</v>
      </c>
      <c r="Q209">
        <v>2.8</v>
      </c>
      <c r="R209" s="18">
        <v>3</v>
      </c>
      <c r="S209" t="s">
        <v>129</v>
      </c>
      <c r="T209">
        <v>0.05</v>
      </c>
      <c r="U209" t="s">
        <v>129</v>
      </c>
      <c r="V209" t="s">
        <v>129</v>
      </c>
      <c r="W209" s="1"/>
      <c r="X209" s="20"/>
      <c r="Y209" s="1">
        <v>0.15</v>
      </c>
      <c r="Z209" s="20">
        <v>2.64</v>
      </c>
      <c r="AA209" s="20"/>
      <c r="AB209" s="20"/>
      <c r="AC209" s="20">
        <v>0.05</v>
      </c>
      <c r="AD209" s="20"/>
      <c r="AE209" s="20"/>
      <c r="AF209" s="20">
        <v>0.05</v>
      </c>
      <c r="AG209" s="20"/>
      <c r="AI209" s="20">
        <v>0.15</v>
      </c>
      <c r="AJ209" s="18">
        <v>1.86</v>
      </c>
      <c r="AM209" s="20">
        <v>7.0000000000000007E-2</v>
      </c>
      <c r="AP209" s="20">
        <v>0.04</v>
      </c>
      <c r="AS209" s="20">
        <v>0.1</v>
      </c>
      <c r="AT209" s="18">
        <v>1.56</v>
      </c>
      <c r="AW209" s="18">
        <v>0.04</v>
      </c>
      <c r="AZ209">
        <v>0.01</v>
      </c>
      <c r="BC209">
        <v>0.03</v>
      </c>
      <c r="BD209" s="18">
        <v>2.5299999999999998</v>
      </c>
      <c r="BG209" s="18">
        <v>0.05</v>
      </c>
    </row>
    <row r="210" spans="1:61">
      <c r="D210" t="s">
        <v>374</v>
      </c>
      <c r="E210" t="s">
        <v>123</v>
      </c>
      <c r="F210" t="s">
        <v>124</v>
      </c>
      <c r="H210" t="s">
        <v>124</v>
      </c>
      <c r="I210" t="s">
        <v>124</v>
      </c>
      <c r="K210" t="s">
        <v>161</v>
      </c>
      <c r="L210" t="s">
        <v>183</v>
      </c>
      <c r="M210" t="s">
        <v>189</v>
      </c>
      <c r="N210" t="s">
        <v>375</v>
      </c>
      <c r="O210">
        <v>400</v>
      </c>
      <c r="P210">
        <v>40</v>
      </c>
      <c r="Q210">
        <v>2.8</v>
      </c>
      <c r="R210" s="18">
        <v>3</v>
      </c>
      <c r="S210" t="s">
        <v>129</v>
      </c>
      <c r="T210">
        <v>0.05</v>
      </c>
      <c r="U210" t="s">
        <v>129</v>
      </c>
      <c r="V210" t="s">
        <v>129</v>
      </c>
      <c r="W210" s="1"/>
      <c r="X210" s="20"/>
      <c r="Y210" s="1">
        <v>0.15</v>
      </c>
      <c r="Z210" s="20">
        <v>2.88</v>
      </c>
      <c r="AA210" s="20"/>
      <c r="AB210" s="20"/>
      <c r="AC210" s="20">
        <v>0.12</v>
      </c>
      <c r="AD210" s="20"/>
      <c r="AE210" s="20"/>
      <c r="AF210" s="20">
        <v>0.05</v>
      </c>
      <c r="AG210" s="20"/>
      <c r="AI210" s="20">
        <v>0.15</v>
      </c>
      <c r="AJ210" s="18">
        <v>2.27</v>
      </c>
      <c r="AM210" s="20">
        <v>0.21</v>
      </c>
      <c r="AP210" s="20">
        <v>0.04</v>
      </c>
      <c r="AS210" s="20">
        <v>0.1</v>
      </c>
      <c r="AT210" s="18">
        <v>1.64</v>
      </c>
      <c r="AW210" s="18">
        <v>0.05</v>
      </c>
      <c r="AZ210">
        <v>0.01</v>
      </c>
      <c r="BC210">
        <v>0.03</v>
      </c>
      <c r="BD210" s="18">
        <v>2.88</v>
      </c>
      <c r="BG210" s="18">
        <v>0.21</v>
      </c>
    </row>
    <row r="211" spans="1:61">
      <c r="D211" t="s">
        <v>374</v>
      </c>
      <c r="E211" t="s">
        <v>123</v>
      </c>
      <c r="F211" t="s">
        <v>124</v>
      </c>
      <c r="H211" t="s">
        <v>124</v>
      </c>
      <c r="I211" t="s">
        <v>124</v>
      </c>
      <c r="K211" t="s">
        <v>182</v>
      </c>
      <c r="L211" t="s">
        <v>183</v>
      </c>
      <c r="M211" t="s">
        <v>189</v>
      </c>
      <c r="N211" t="s">
        <v>375</v>
      </c>
      <c r="O211">
        <v>400</v>
      </c>
      <c r="P211">
        <v>10</v>
      </c>
      <c r="Q211">
        <v>9.1999999999999993</v>
      </c>
      <c r="R211" s="18">
        <v>3</v>
      </c>
      <c r="S211" t="s">
        <v>129</v>
      </c>
      <c r="T211">
        <v>0.05</v>
      </c>
      <c r="U211" t="s">
        <v>129</v>
      </c>
      <c r="V211" t="s">
        <v>129</v>
      </c>
      <c r="W211" s="1"/>
      <c r="X211" s="20"/>
      <c r="Y211" s="1">
        <v>0.15</v>
      </c>
      <c r="Z211" s="20">
        <v>2.04</v>
      </c>
      <c r="AA211" s="20"/>
      <c r="AB211" s="20"/>
      <c r="AC211" s="20">
        <v>0.02</v>
      </c>
      <c r="AD211" s="20"/>
      <c r="AE211" s="20"/>
      <c r="AF211" s="20">
        <v>0.06</v>
      </c>
      <c r="AG211" s="20"/>
      <c r="AI211" s="20">
        <v>0.2</v>
      </c>
      <c r="AJ211" s="18">
        <v>1.61</v>
      </c>
      <c r="AM211" s="20">
        <v>7.0000000000000007E-2</v>
      </c>
      <c r="AP211" s="20">
        <v>0.05</v>
      </c>
      <c r="AS211" s="20">
        <v>0.15</v>
      </c>
      <c r="AT211" s="18">
        <v>1.25</v>
      </c>
      <c r="AW211" s="18">
        <v>0.1</v>
      </c>
      <c r="AZ211">
        <v>0.01</v>
      </c>
      <c r="BC211">
        <v>0.03</v>
      </c>
      <c r="BD211" s="18">
        <v>2.12</v>
      </c>
      <c r="BG211" s="18">
        <v>0.14000000000000001</v>
      </c>
    </row>
    <row r="212" spans="1:61">
      <c r="D212" t="s">
        <v>374</v>
      </c>
      <c r="E212" t="s">
        <v>123</v>
      </c>
      <c r="F212" t="s">
        <v>124</v>
      </c>
      <c r="H212" t="s">
        <v>124</v>
      </c>
      <c r="I212" t="s">
        <v>124</v>
      </c>
      <c r="K212" t="s">
        <v>182</v>
      </c>
      <c r="L212" t="s">
        <v>183</v>
      </c>
      <c r="M212" t="s">
        <v>189</v>
      </c>
      <c r="N212" t="s">
        <v>375</v>
      </c>
      <c r="O212">
        <v>400</v>
      </c>
      <c r="P212">
        <v>20</v>
      </c>
      <c r="Q212">
        <v>9.1999999999999993</v>
      </c>
      <c r="R212" s="18">
        <v>3</v>
      </c>
      <c r="S212" t="s">
        <v>129</v>
      </c>
      <c r="T212">
        <v>0.05</v>
      </c>
      <c r="U212" t="s">
        <v>129</v>
      </c>
      <c r="V212" t="s">
        <v>129</v>
      </c>
      <c r="W212" s="1"/>
      <c r="X212" s="20"/>
      <c r="Y212" s="1">
        <v>0.15</v>
      </c>
      <c r="Z212" s="20">
        <v>3.85</v>
      </c>
      <c r="AA212" s="20"/>
      <c r="AB212" s="20"/>
      <c r="AC212" s="20">
        <v>0.08</v>
      </c>
      <c r="AD212" s="20"/>
      <c r="AE212" s="20"/>
      <c r="AF212" s="20">
        <v>0.06</v>
      </c>
      <c r="AG212" s="20"/>
      <c r="AI212" s="20">
        <v>0.2</v>
      </c>
      <c r="AJ212" s="18">
        <v>2.95</v>
      </c>
      <c r="AM212" s="20">
        <v>0.24</v>
      </c>
      <c r="AP212" s="20">
        <v>0.05</v>
      </c>
      <c r="AS212" s="20">
        <v>0.15</v>
      </c>
      <c r="AT212" s="18">
        <v>2.2799999999999998</v>
      </c>
      <c r="AW212" s="18">
        <v>0.21</v>
      </c>
      <c r="AZ212">
        <v>0.01</v>
      </c>
      <c r="BC212">
        <v>0.03</v>
      </c>
      <c r="BD212" s="18">
        <v>3.89</v>
      </c>
      <c r="BG212" s="18">
        <v>0.18</v>
      </c>
    </row>
    <row r="213" spans="1:61">
      <c r="D213" t="s">
        <v>374</v>
      </c>
      <c r="E213" t="s">
        <v>123</v>
      </c>
      <c r="F213" t="s">
        <v>124</v>
      </c>
      <c r="H213" t="s">
        <v>124</v>
      </c>
      <c r="I213" t="s">
        <v>124</v>
      </c>
      <c r="K213" t="s">
        <v>182</v>
      </c>
      <c r="L213" t="s">
        <v>183</v>
      </c>
      <c r="M213" t="s">
        <v>189</v>
      </c>
      <c r="N213" t="s">
        <v>375</v>
      </c>
      <c r="O213">
        <v>400</v>
      </c>
      <c r="P213">
        <v>40</v>
      </c>
      <c r="Q213">
        <v>9.1999999999999993</v>
      </c>
      <c r="R213" s="18">
        <v>3</v>
      </c>
      <c r="S213" t="s">
        <v>129</v>
      </c>
      <c r="T213">
        <v>0.05</v>
      </c>
      <c r="U213" t="s">
        <v>129</v>
      </c>
      <c r="V213" t="s">
        <v>129</v>
      </c>
      <c r="W213" s="1"/>
      <c r="X213" s="20"/>
      <c r="Y213" s="1">
        <v>0.15</v>
      </c>
      <c r="Z213" s="20">
        <v>6.39</v>
      </c>
      <c r="AA213" s="20"/>
      <c r="AB213" s="20"/>
      <c r="AC213" s="20">
        <v>0.46</v>
      </c>
      <c r="AD213" s="20"/>
      <c r="AE213" s="20"/>
      <c r="AF213" s="20">
        <v>0.06</v>
      </c>
      <c r="AG213" s="20"/>
      <c r="AI213" s="20">
        <v>0.2</v>
      </c>
      <c r="AJ213" s="18">
        <v>3.4</v>
      </c>
      <c r="AM213" s="20">
        <v>0.24</v>
      </c>
      <c r="AP213" s="20">
        <v>0.05</v>
      </c>
      <c r="AS213" s="20">
        <v>0.15</v>
      </c>
      <c r="AT213" s="18">
        <v>3.91</v>
      </c>
      <c r="AW213" s="18">
        <v>0.12</v>
      </c>
      <c r="AZ213">
        <v>0.01</v>
      </c>
      <c r="BC213">
        <v>0.03</v>
      </c>
      <c r="BD213" s="18">
        <v>4.01</v>
      </c>
      <c r="BG213" s="18">
        <v>0.23</v>
      </c>
    </row>
    <row r="214" spans="1:61">
      <c r="D214" t="s">
        <v>374</v>
      </c>
      <c r="E214" t="s">
        <v>123</v>
      </c>
      <c r="F214" t="s">
        <v>124</v>
      </c>
      <c r="H214" t="s">
        <v>124</v>
      </c>
      <c r="I214" t="s">
        <v>124</v>
      </c>
      <c r="K214" t="s">
        <v>161</v>
      </c>
      <c r="L214" t="s">
        <v>183</v>
      </c>
      <c r="M214" t="s">
        <v>189</v>
      </c>
      <c r="N214" t="s">
        <v>375</v>
      </c>
      <c r="O214">
        <v>400</v>
      </c>
      <c r="P214">
        <v>10</v>
      </c>
      <c r="R214" s="18">
        <v>3</v>
      </c>
      <c r="T214">
        <v>0.05</v>
      </c>
      <c r="W214" s="1"/>
      <c r="X214" s="20"/>
      <c r="Y214" s="1">
        <v>0.15</v>
      </c>
      <c r="Z214" s="20">
        <v>2.48</v>
      </c>
      <c r="AA214" s="20"/>
      <c r="AB214" s="20"/>
      <c r="AC214" s="20">
        <v>0.23</v>
      </c>
      <c r="AD214" s="20"/>
      <c r="AE214" s="20"/>
      <c r="AF214" s="20">
        <v>0.06</v>
      </c>
      <c r="AG214" s="20"/>
      <c r="AI214" s="20">
        <v>0.2</v>
      </c>
      <c r="AJ214" s="18">
        <v>1.54</v>
      </c>
      <c r="AM214" s="20">
        <v>0.06</v>
      </c>
      <c r="AP214" s="20">
        <v>0.05</v>
      </c>
      <c r="AS214" s="20">
        <v>0.15</v>
      </c>
      <c r="AT214" s="18">
        <v>1.33</v>
      </c>
      <c r="AW214" s="18">
        <v>0.04</v>
      </c>
      <c r="BD214" s="18">
        <v>3.27</v>
      </c>
      <c r="BG214" s="18">
        <v>0.09</v>
      </c>
    </row>
    <row r="215" spans="1:61">
      <c r="D215" t="s">
        <v>374</v>
      </c>
      <c r="E215" t="s">
        <v>123</v>
      </c>
      <c r="F215" t="s">
        <v>124</v>
      </c>
      <c r="H215" t="s">
        <v>124</v>
      </c>
      <c r="I215" t="s">
        <v>124</v>
      </c>
      <c r="K215" t="s">
        <v>161</v>
      </c>
      <c r="L215" t="s">
        <v>183</v>
      </c>
      <c r="M215" t="s">
        <v>189</v>
      </c>
      <c r="N215" t="s">
        <v>375</v>
      </c>
      <c r="O215">
        <v>400</v>
      </c>
      <c r="P215">
        <v>20</v>
      </c>
      <c r="R215" s="18">
        <v>3</v>
      </c>
      <c r="T215">
        <v>0.05</v>
      </c>
      <c r="W215" s="1"/>
      <c r="X215" s="20"/>
      <c r="Y215" s="1">
        <v>0.15</v>
      </c>
      <c r="Z215" s="20">
        <v>2.91</v>
      </c>
      <c r="AA215" s="20"/>
      <c r="AB215" s="20"/>
      <c r="AC215" s="20">
        <v>7.0000000000000007E-2</v>
      </c>
      <c r="AD215" s="20"/>
      <c r="AE215" s="20"/>
      <c r="AF215" s="20">
        <v>0.06</v>
      </c>
      <c r="AG215" s="20"/>
      <c r="AI215" s="20">
        <v>0.2</v>
      </c>
      <c r="AJ215" s="18">
        <v>1.93</v>
      </c>
      <c r="AM215" s="20">
        <v>0.17</v>
      </c>
      <c r="AP215" s="20">
        <v>0.05</v>
      </c>
      <c r="AS215" s="20">
        <v>0.15</v>
      </c>
      <c r="AT215" s="18">
        <v>1.78</v>
      </c>
      <c r="AW215" s="18">
        <v>0.08</v>
      </c>
      <c r="BD215" s="18">
        <v>4.0599999999999996</v>
      </c>
      <c r="BG215" s="18">
        <v>0.41</v>
      </c>
    </row>
    <row r="216" spans="1:61">
      <c r="D216" t="s">
        <v>374</v>
      </c>
      <c r="E216" t="s">
        <v>123</v>
      </c>
      <c r="F216" t="s">
        <v>124</v>
      </c>
      <c r="H216" t="s">
        <v>124</v>
      </c>
      <c r="I216" t="s">
        <v>124</v>
      </c>
      <c r="K216" t="s">
        <v>161</v>
      </c>
      <c r="L216" t="s">
        <v>183</v>
      </c>
      <c r="M216" t="s">
        <v>189</v>
      </c>
      <c r="N216" t="s">
        <v>375</v>
      </c>
      <c r="O216">
        <v>400</v>
      </c>
      <c r="P216">
        <v>40</v>
      </c>
      <c r="R216" s="18">
        <v>3</v>
      </c>
      <c r="T216">
        <v>0.05</v>
      </c>
      <c r="W216" s="1"/>
      <c r="X216" s="20"/>
      <c r="Y216" s="1">
        <v>0.15</v>
      </c>
      <c r="Z216" s="20">
        <v>3.17</v>
      </c>
      <c r="AA216" s="20"/>
      <c r="AB216" s="20"/>
      <c r="AC216" s="20">
        <v>0.1</v>
      </c>
      <c r="AD216" s="20"/>
      <c r="AE216" s="20"/>
      <c r="AF216" s="20">
        <v>0.06</v>
      </c>
      <c r="AG216" s="20"/>
      <c r="AI216" s="20">
        <v>0.2</v>
      </c>
      <c r="AJ216" s="18">
        <v>2.11</v>
      </c>
      <c r="AM216" s="20">
        <v>0.1</v>
      </c>
      <c r="AP216" s="20">
        <v>0.05</v>
      </c>
      <c r="AS216" s="20">
        <v>0.15</v>
      </c>
      <c r="AT216" s="18">
        <v>1.82</v>
      </c>
      <c r="AW216" s="18">
        <v>0.12</v>
      </c>
      <c r="BD216" s="18">
        <v>4.09</v>
      </c>
      <c r="BG216" s="18">
        <v>0.39</v>
      </c>
    </row>
    <row r="217" spans="1:61">
      <c r="A217" t="s">
        <v>376</v>
      </c>
      <c r="B217" s="15" t="s">
        <v>377</v>
      </c>
      <c r="D217" t="s">
        <v>378</v>
      </c>
      <c r="E217" t="s">
        <v>123</v>
      </c>
      <c r="F217" t="s">
        <v>124</v>
      </c>
      <c r="G217" t="s">
        <v>324</v>
      </c>
      <c r="H217" t="s">
        <v>124</v>
      </c>
      <c r="I217" t="s">
        <v>124</v>
      </c>
      <c r="K217" t="s">
        <v>126</v>
      </c>
      <c r="M217" t="s">
        <v>189</v>
      </c>
      <c r="R217" s="18">
        <v>20</v>
      </c>
      <c r="T217">
        <v>2E-3</v>
      </c>
      <c r="U217" s="1"/>
      <c r="V217" t="s">
        <v>154</v>
      </c>
      <c r="W217" s="1"/>
      <c r="X217" s="20"/>
      <c r="Y217" s="1"/>
      <c r="Z217" s="20"/>
      <c r="AA217" s="20"/>
      <c r="AB217" s="20"/>
      <c r="AC217" s="20"/>
      <c r="AD217" s="20">
        <v>8.01</v>
      </c>
      <c r="AE217" s="20">
        <v>11.31</v>
      </c>
      <c r="AF217" s="20"/>
      <c r="AG217" s="20"/>
      <c r="AI217" s="20"/>
      <c r="AL217" s="18" t="s">
        <v>184</v>
      </c>
      <c r="AM217" s="20"/>
      <c r="AP217" s="20">
        <v>3.0000000000000001E-3</v>
      </c>
      <c r="AS217" s="20"/>
      <c r="AX217">
        <v>1.98</v>
      </c>
      <c r="AY217">
        <v>3.37</v>
      </c>
      <c r="AZ217">
        <v>1E-3</v>
      </c>
      <c r="BH217">
        <v>2.35</v>
      </c>
      <c r="BI217">
        <v>5.28</v>
      </c>
    </row>
    <row r="218" spans="1:61">
      <c r="A218" s="33"/>
      <c r="B218" s="58" t="s">
        <v>379</v>
      </c>
      <c r="D218" t="s">
        <v>378</v>
      </c>
      <c r="E218" t="s">
        <v>240</v>
      </c>
      <c r="F218" t="s">
        <v>124</v>
      </c>
      <c r="G218" t="s">
        <v>324</v>
      </c>
      <c r="H218" t="s">
        <v>124</v>
      </c>
      <c r="I218" t="s">
        <v>124</v>
      </c>
      <c r="K218" t="s">
        <v>126</v>
      </c>
      <c r="M218" t="s">
        <v>189</v>
      </c>
      <c r="R218" s="18">
        <v>12</v>
      </c>
      <c r="T218">
        <v>2E-3</v>
      </c>
      <c r="U218" s="1"/>
      <c r="V218" t="s">
        <v>154</v>
      </c>
      <c r="W218" s="1"/>
      <c r="X218" s="20"/>
      <c r="Y218" s="1"/>
      <c r="Z218" s="20"/>
      <c r="AA218" s="20"/>
      <c r="AB218" s="20"/>
      <c r="AC218" s="20"/>
      <c r="AD218" s="20">
        <v>6.85</v>
      </c>
      <c r="AE218" s="20">
        <v>9.2200000000000006</v>
      </c>
      <c r="AF218" s="20"/>
      <c r="AG218" s="20"/>
      <c r="AI218" s="20"/>
      <c r="AL218" s="18" t="s">
        <v>184</v>
      </c>
      <c r="AM218" s="20"/>
      <c r="AP218" s="20">
        <v>3.0000000000000001E-3</v>
      </c>
      <c r="AS218" s="20"/>
      <c r="AX218">
        <v>1.66</v>
      </c>
      <c r="AY218">
        <v>2.98</v>
      </c>
      <c r="AZ218">
        <v>1E-3</v>
      </c>
      <c r="BH218">
        <v>1.85</v>
      </c>
      <c r="BI218">
        <v>4.03</v>
      </c>
    </row>
    <row r="219" spans="1:61">
      <c r="D219" t="s">
        <v>378</v>
      </c>
      <c r="E219" t="s">
        <v>138</v>
      </c>
      <c r="F219" t="s">
        <v>124</v>
      </c>
      <c r="G219" t="s">
        <v>324</v>
      </c>
      <c r="H219" t="s">
        <v>124</v>
      </c>
      <c r="I219" t="s">
        <v>124</v>
      </c>
      <c r="K219" t="s">
        <v>126</v>
      </c>
      <c r="M219" t="s">
        <v>189</v>
      </c>
      <c r="R219" s="18">
        <v>8</v>
      </c>
      <c r="T219">
        <v>2E-3</v>
      </c>
      <c r="U219" s="1"/>
      <c r="V219" t="s">
        <v>154</v>
      </c>
      <c r="W219" s="1"/>
      <c r="X219" s="20"/>
      <c r="Y219" s="1"/>
      <c r="Z219" s="20"/>
      <c r="AA219" s="20"/>
      <c r="AB219" s="20"/>
      <c r="AC219" s="20"/>
      <c r="AD219" s="20" t="s">
        <v>130</v>
      </c>
      <c r="AE219" s="20" t="s">
        <v>130</v>
      </c>
      <c r="AF219" s="20"/>
      <c r="AG219" s="20"/>
      <c r="AI219" s="20"/>
      <c r="AL219" s="18" t="s">
        <v>184</v>
      </c>
      <c r="AM219" s="20"/>
      <c r="AP219" s="20">
        <v>3.0000000000000001E-3</v>
      </c>
      <c r="AS219" s="20"/>
      <c r="AX219" t="s">
        <v>130</v>
      </c>
      <c r="AY219" t="s">
        <v>130</v>
      </c>
      <c r="AZ219">
        <v>1E-3</v>
      </c>
      <c r="BH219" t="s">
        <v>130</v>
      </c>
      <c r="BI219" t="s">
        <v>130</v>
      </c>
    </row>
    <row r="220" spans="1:61">
      <c r="D220" t="s">
        <v>378</v>
      </c>
      <c r="E220" t="s">
        <v>123</v>
      </c>
      <c r="F220" t="s">
        <v>124</v>
      </c>
      <c r="G220" t="s">
        <v>324</v>
      </c>
      <c r="H220" t="s">
        <v>124</v>
      </c>
      <c r="I220" t="s">
        <v>124</v>
      </c>
      <c r="K220" t="s">
        <v>158</v>
      </c>
      <c r="M220" t="s">
        <v>189</v>
      </c>
      <c r="R220" s="18">
        <v>20</v>
      </c>
      <c r="T220">
        <v>2E-3</v>
      </c>
      <c r="U220" s="1"/>
      <c r="V220" t="s">
        <v>154</v>
      </c>
      <c r="W220" s="1"/>
      <c r="X220" s="20"/>
      <c r="Y220" s="1"/>
      <c r="Z220" s="20"/>
      <c r="AA220" s="20"/>
      <c r="AB220" s="20"/>
      <c r="AC220" s="20"/>
      <c r="AD220" s="20">
        <v>9.77</v>
      </c>
      <c r="AE220" s="20">
        <v>10.26</v>
      </c>
      <c r="AF220" s="20"/>
      <c r="AG220" s="20"/>
      <c r="AI220" s="20"/>
      <c r="AL220" s="18" t="s">
        <v>184</v>
      </c>
      <c r="AM220" s="20"/>
      <c r="AP220" s="20">
        <v>3.0000000000000001E-3</v>
      </c>
      <c r="AS220" s="20"/>
      <c r="AX220">
        <v>1.31</v>
      </c>
      <c r="AY220">
        <v>1.96</v>
      </c>
      <c r="AZ220">
        <v>1E-3</v>
      </c>
      <c r="BH220">
        <v>2.44</v>
      </c>
      <c r="BI220">
        <v>4.97</v>
      </c>
    </row>
    <row r="221" spans="1:61">
      <c r="D221" t="s">
        <v>378</v>
      </c>
      <c r="E221" t="s">
        <v>240</v>
      </c>
      <c r="F221" t="s">
        <v>124</v>
      </c>
      <c r="G221" t="s">
        <v>324</v>
      </c>
      <c r="H221" t="s">
        <v>124</v>
      </c>
      <c r="I221" t="s">
        <v>124</v>
      </c>
      <c r="K221" t="s">
        <v>158</v>
      </c>
      <c r="M221" t="s">
        <v>189</v>
      </c>
      <c r="R221" s="18">
        <v>12</v>
      </c>
      <c r="T221">
        <v>2E-3</v>
      </c>
      <c r="U221" s="1"/>
      <c r="V221" t="s">
        <v>154</v>
      </c>
      <c r="W221" s="1"/>
      <c r="X221" s="20"/>
      <c r="Y221" s="1"/>
      <c r="Z221" s="20"/>
      <c r="AA221" s="20"/>
      <c r="AB221" s="20"/>
      <c r="AC221" s="20"/>
      <c r="AD221" s="20">
        <v>7.88</v>
      </c>
      <c r="AE221" s="20">
        <v>9.5500000000000007</v>
      </c>
      <c r="AF221" s="20"/>
      <c r="AG221" s="20"/>
      <c r="AI221" s="20"/>
      <c r="AL221" s="18" t="s">
        <v>184</v>
      </c>
      <c r="AM221" s="20"/>
      <c r="AP221" s="20">
        <v>3.0000000000000001E-3</v>
      </c>
      <c r="AS221" s="20"/>
      <c r="AX221">
        <v>0.89</v>
      </c>
      <c r="AY221">
        <v>1.21</v>
      </c>
      <c r="AZ221">
        <v>1E-3</v>
      </c>
      <c r="BH221">
        <v>1.06</v>
      </c>
      <c r="BI221">
        <v>3.55</v>
      </c>
    </row>
    <row r="222" spans="1:61">
      <c r="D222" t="s">
        <v>378</v>
      </c>
      <c r="E222" t="s">
        <v>138</v>
      </c>
      <c r="F222" t="s">
        <v>124</v>
      </c>
      <c r="G222" t="s">
        <v>324</v>
      </c>
      <c r="H222" t="s">
        <v>124</v>
      </c>
      <c r="I222" t="s">
        <v>124</v>
      </c>
      <c r="K222" t="s">
        <v>158</v>
      </c>
      <c r="M222" t="s">
        <v>189</v>
      </c>
      <c r="R222" s="18">
        <v>8</v>
      </c>
      <c r="T222">
        <v>2E-3</v>
      </c>
      <c r="U222" s="1"/>
      <c r="V222" t="s">
        <v>154</v>
      </c>
      <c r="W222" s="1"/>
      <c r="X222" s="20"/>
      <c r="Y222" s="1"/>
      <c r="Z222" s="20"/>
      <c r="AA222" s="20"/>
      <c r="AB222" s="20"/>
      <c r="AC222" s="20"/>
      <c r="AD222" s="20" t="s">
        <v>130</v>
      </c>
      <c r="AE222" s="20" t="s">
        <v>130</v>
      </c>
      <c r="AF222" s="20"/>
      <c r="AG222" s="20"/>
      <c r="AI222" s="20"/>
      <c r="AL222" s="18" t="s">
        <v>184</v>
      </c>
      <c r="AM222" s="20"/>
      <c r="AP222" s="20">
        <v>3.0000000000000001E-3</v>
      </c>
      <c r="AS222" s="20"/>
      <c r="AX222" t="s">
        <v>130</v>
      </c>
      <c r="AY222" t="s">
        <v>130</v>
      </c>
      <c r="AZ222">
        <v>1E-3</v>
      </c>
      <c r="BH222" t="s">
        <v>130</v>
      </c>
      <c r="BI222" t="s">
        <v>130</v>
      </c>
    </row>
    <row r="223" spans="1:61">
      <c r="D223" t="s">
        <v>378</v>
      </c>
      <c r="E223" t="s">
        <v>123</v>
      </c>
      <c r="F223" t="s">
        <v>124</v>
      </c>
      <c r="G223" t="s">
        <v>324</v>
      </c>
      <c r="H223" t="s">
        <v>124</v>
      </c>
      <c r="I223" t="s">
        <v>124</v>
      </c>
      <c r="K223" t="s">
        <v>155</v>
      </c>
      <c r="L223" t="s">
        <v>380</v>
      </c>
      <c r="M223" t="s">
        <v>189</v>
      </c>
      <c r="R223" s="18">
        <v>20</v>
      </c>
      <c r="T223">
        <v>2E-3</v>
      </c>
      <c r="U223" s="1"/>
      <c r="V223" t="s">
        <v>154</v>
      </c>
      <c r="W223" s="1"/>
      <c r="X223" s="20"/>
      <c r="Y223" s="1"/>
      <c r="Z223" s="20"/>
      <c r="AA223" s="20"/>
      <c r="AB223" s="20"/>
      <c r="AC223" s="20"/>
      <c r="AD223" s="20">
        <v>6.22</v>
      </c>
      <c r="AE223" s="20">
        <v>8.44</v>
      </c>
      <c r="AF223" s="20"/>
      <c r="AG223" s="20"/>
      <c r="AI223" s="20"/>
      <c r="AL223" s="18" t="s">
        <v>184</v>
      </c>
      <c r="AM223" s="20"/>
      <c r="AP223" s="20">
        <v>3.0000000000000001E-3</v>
      </c>
      <c r="AS223" s="20"/>
      <c r="AX223">
        <v>1.39</v>
      </c>
      <c r="AY223">
        <v>1.91</v>
      </c>
      <c r="AZ223">
        <v>1E-3</v>
      </c>
      <c r="BH223">
        <v>1.98</v>
      </c>
      <c r="BI223">
        <v>2.66</v>
      </c>
    </row>
    <row r="224" spans="1:61">
      <c r="D224" t="s">
        <v>378</v>
      </c>
      <c r="E224" t="s">
        <v>240</v>
      </c>
      <c r="F224" t="s">
        <v>124</v>
      </c>
      <c r="G224" t="s">
        <v>324</v>
      </c>
      <c r="H224" t="s">
        <v>124</v>
      </c>
      <c r="I224" t="s">
        <v>124</v>
      </c>
      <c r="K224" t="s">
        <v>155</v>
      </c>
      <c r="L224" t="s">
        <v>380</v>
      </c>
      <c r="M224" t="s">
        <v>189</v>
      </c>
      <c r="R224" s="18">
        <v>12</v>
      </c>
      <c r="T224">
        <v>2E-3</v>
      </c>
      <c r="U224" s="1"/>
      <c r="V224" t="s">
        <v>154</v>
      </c>
      <c r="W224" s="1"/>
      <c r="X224" s="20"/>
      <c r="Y224" s="1"/>
      <c r="Z224" s="20"/>
      <c r="AA224" s="20"/>
      <c r="AB224" s="20"/>
      <c r="AC224" s="20"/>
      <c r="AD224" s="20">
        <v>4.66</v>
      </c>
      <c r="AE224" s="20">
        <v>6.22</v>
      </c>
      <c r="AF224" s="20"/>
      <c r="AG224" s="20"/>
      <c r="AI224" s="20"/>
      <c r="AL224" s="18" t="s">
        <v>184</v>
      </c>
      <c r="AM224" s="20"/>
      <c r="AP224" s="20">
        <v>3.0000000000000001E-3</v>
      </c>
      <c r="AS224" s="20"/>
      <c r="AX224">
        <v>0.89</v>
      </c>
      <c r="AY224">
        <v>1.27</v>
      </c>
      <c r="AZ224">
        <v>1E-3</v>
      </c>
      <c r="BH224">
        <v>1.55</v>
      </c>
      <c r="BI224">
        <v>2.21</v>
      </c>
    </row>
    <row r="225" spans="1:61">
      <c r="D225" t="s">
        <v>378</v>
      </c>
      <c r="E225" t="s">
        <v>138</v>
      </c>
      <c r="F225" t="s">
        <v>124</v>
      </c>
      <c r="G225" t="s">
        <v>324</v>
      </c>
      <c r="H225" t="s">
        <v>124</v>
      </c>
      <c r="I225" t="s">
        <v>124</v>
      </c>
      <c r="K225" t="s">
        <v>155</v>
      </c>
      <c r="L225" t="s">
        <v>380</v>
      </c>
      <c r="M225" t="s">
        <v>189</v>
      </c>
      <c r="R225" s="18">
        <v>8</v>
      </c>
      <c r="T225">
        <v>2E-3</v>
      </c>
      <c r="U225" s="1"/>
      <c r="V225" t="s">
        <v>154</v>
      </c>
      <c r="W225" s="1"/>
      <c r="X225" s="20"/>
      <c r="Y225" s="1"/>
      <c r="Z225" s="20"/>
      <c r="AA225" s="20"/>
      <c r="AB225" s="20"/>
      <c r="AC225" s="20"/>
      <c r="AD225" s="20" t="s">
        <v>130</v>
      </c>
      <c r="AE225" s="20" t="s">
        <v>130</v>
      </c>
      <c r="AF225" s="20"/>
      <c r="AG225" s="20"/>
      <c r="AI225" s="20"/>
      <c r="AL225" s="18" t="s">
        <v>184</v>
      </c>
      <c r="AM225" s="20"/>
      <c r="AP225" s="20">
        <v>3.0000000000000001E-3</v>
      </c>
      <c r="AS225" s="20"/>
      <c r="AX225" t="s">
        <v>130</v>
      </c>
      <c r="AY225" t="s">
        <v>130</v>
      </c>
      <c r="AZ225">
        <v>1E-3</v>
      </c>
      <c r="BH225" t="s">
        <v>130</v>
      </c>
      <c r="BI225" t="s">
        <v>130</v>
      </c>
    </row>
    <row r="226" spans="1:61">
      <c r="D226" t="s">
        <v>378</v>
      </c>
      <c r="E226" t="s">
        <v>123</v>
      </c>
      <c r="F226" t="s">
        <v>124</v>
      </c>
      <c r="G226" t="s">
        <v>324</v>
      </c>
      <c r="H226" t="s">
        <v>124</v>
      </c>
      <c r="I226" t="s">
        <v>124</v>
      </c>
      <c r="K226" t="s">
        <v>182</v>
      </c>
      <c r="L226" t="s">
        <v>183</v>
      </c>
      <c r="M226" t="s">
        <v>189</v>
      </c>
      <c r="R226" s="18">
        <v>20</v>
      </c>
      <c r="T226">
        <v>2E-3</v>
      </c>
      <c r="U226" s="1"/>
      <c r="V226" t="s">
        <v>154</v>
      </c>
      <c r="W226" s="1"/>
      <c r="X226" s="20"/>
      <c r="Y226" s="1"/>
      <c r="Z226" s="20"/>
      <c r="AA226" s="20"/>
      <c r="AB226" s="20"/>
      <c r="AC226" s="20"/>
      <c r="AD226" s="20">
        <v>5.61</v>
      </c>
      <c r="AE226" s="20">
        <v>6.43</v>
      </c>
      <c r="AF226" s="20"/>
      <c r="AG226" s="20"/>
      <c r="AI226" s="20"/>
      <c r="AL226" s="18" t="s">
        <v>184</v>
      </c>
      <c r="AM226" s="20"/>
      <c r="AP226" s="20">
        <v>3.0000000000000001E-3</v>
      </c>
      <c r="AS226" s="20"/>
      <c r="AX226">
        <v>0.23</v>
      </c>
      <c r="AY226">
        <v>0.42</v>
      </c>
      <c r="AZ226">
        <v>1E-3</v>
      </c>
      <c r="BH226">
        <v>0.65</v>
      </c>
      <c r="BI226">
        <v>1.18</v>
      </c>
    </row>
    <row r="227" spans="1:61">
      <c r="D227" t="s">
        <v>378</v>
      </c>
      <c r="E227" t="s">
        <v>240</v>
      </c>
      <c r="F227" t="s">
        <v>124</v>
      </c>
      <c r="G227" t="s">
        <v>324</v>
      </c>
      <c r="H227" t="s">
        <v>124</v>
      </c>
      <c r="I227" t="s">
        <v>124</v>
      </c>
      <c r="K227" t="s">
        <v>182</v>
      </c>
      <c r="L227" t="s">
        <v>183</v>
      </c>
      <c r="M227" t="s">
        <v>189</v>
      </c>
      <c r="R227" s="18">
        <v>12</v>
      </c>
      <c r="T227">
        <v>2E-3</v>
      </c>
      <c r="U227" s="1"/>
      <c r="V227" t="s">
        <v>154</v>
      </c>
      <c r="W227" s="1"/>
      <c r="X227" s="20"/>
      <c r="Y227" s="1"/>
      <c r="Z227" s="20"/>
      <c r="AA227" s="20"/>
      <c r="AB227" s="20"/>
      <c r="AC227" s="20"/>
      <c r="AD227" s="20">
        <v>3.99</v>
      </c>
      <c r="AE227" s="20">
        <v>4.28</v>
      </c>
      <c r="AF227" s="20"/>
      <c r="AG227" s="20"/>
      <c r="AI227" s="20"/>
      <c r="AL227" s="18" t="s">
        <v>184</v>
      </c>
      <c r="AM227" s="20"/>
      <c r="AP227" s="20">
        <v>3.0000000000000001E-3</v>
      </c>
      <c r="AS227" s="20"/>
      <c r="AX227">
        <v>0.15</v>
      </c>
      <c r="AY227">
        <v>0.3</v>
      </c>
      <c r="AZ227">
        <v>1E-3</v>
      </c>
      <c r="BH227">
        <v>0.45</v>
      </c>
      <c r="BI227">
        <v>0.89</v>
      </c>
    </row>
    <row r="228" spans="1:61">
      <c r="D228" t="s">
        <v>378</v>
      </c>
      <c r="E228" t="s">
        <v>138</v>
      </c>
      <c r="F228" t="s">
        <v>124</v>
      </c>
      <c r="G228" t="s">
        <v>324</v>
      </c>
      <c r="H228" t="s">
        <v>124</v>
      </c>
      <c r="I228" t="s">
        <v>124</v>
      </c>
      <c r="K228" t="s">
        <v>182</v>
      </c>
      <c r="L228" t="s">
        <v>183</v>
      </c>
      <c r="M228" t="s">
        <v>189</v>
      </c>
      <c r="R228" s="18">
        <v>8</v>
      </c>
      <c r="T228">
        <v>2E-3</v>
      </c>
      <c r="U228" s="1"/>
      <c r="V228" t="s">
        <v>154</v>
      </c>
      <c r="W228" s="1"/>
      <c r="X228" s="20"/>
      <c r="Y228" s="1"/>
      <c r="Z228" s="20"/>
      <c r="AA228" s="20"/>
      <c r="AB228" s="20"/>
      <c r="AC228" s="20"/>
      <c r="AD228" s="20" t="s">
        <v>130</v>
      </c>
      <c r="AE228" s="20" t="s">
        <v>130</v>
      </c>
      <c r="AF228" s="20"/>
      <c r="AG228" s="20"/>
      <c r="AI228" s="20"/>
      <c r="AL228" s="18" t="s">
        <v>184</v>
      </c>
      <c r="AM228" s="20"/>
      <c r="AP228" s="20">
        <v>3.0000000000000001E-3</v>
      </c>
      <c r="AS228" s="20"/>
      <c r="AX228" t="s">
        <v>130</v>
      </c>
      <c r="AY228" t="s">
        <v>130</v>
      </c>
      <c r="AZ228">
        <v>1E-3</v>
      </c>
      <c r="BH228" t="s">
        <v>130</v>
      </c>
      <c r="BI228" t="s">
        <v>130</v>
      </c>
    </row>
    <row r="229" spans="1:61">
      <c r="A229" t="s">
        <v>381</v>
      </c>
      <c r="B229" s="55" t="s">
        <v>382</v>
      </c>
      <c r="D229" t="s">
        <v>383</v>
      </c>
      <c r="E229" t="s">
        <v>123</v>
      </c>
      <c r="F229" t="s">
        <v>124</v>
      </c>
      <c r="G229" t="s">
        <v>283</v>
      </c>
      <c r="H229" t="s">
        <v>124</v>
      </c>
      <c r="I229" t="s">
        <v>124</v>
      </c>
      <c r="K229" t="s">
        <v>217</v>
      </c>
      <c r="L229" t="s">
        <v>279</v>
      </c>
      <c r="M229" t="s">
        <v>189</v>
      </c>
      <c r="N229">
        <v>10</v>
      </c>
      <c r="O229" t="s">
        <v>384</v>
      </c>
      <c r="R229" s="18">
        <v>3</v>
      </c>
      <c r="T229">
        <v>0.06</v>
      </c>
      <c r="U229" t="s">
        <v>154</v>
      </c>
      <c r="V229" t="s">
        <v>154</v>
      </c>
      <c r="W229" s="1"/>
      <c r="X229" s="20"/>
      <c r="Y229" s="1">
        <v>0.2</v>
      </c>
      <c r="Z229" s="20"/>
      <c r="AA229" s="20" t="s">
        <v>130</v>
      </c>
      <c r="AB229" s="20"/>
      <c r="AC229" s="20"/>
      <c r="AD229" s="20"/>
      <c r="AE229" s="20"/>
      <c r="AF229" s="18">
        <v>0.06</v>
      </c>
      <c r="AG229" s="20"/>
      <c r="AI229" s="20">
        <v>0.2</v>
      </c>
      <c r="AK229" s="18" t="s">
        <v>130</v>
      </c>
      <c r="AM229" s="20"/>
      <c r="AP229" s="18">
        <v>0.06</v>
      </c>
      <c r="AS229" s="20">
        <v>0.2</v>
      </c>
      <c r="AU229" s="18" t="s">
        <v>130</v>
      </c>
      <c r="AZ229">
        <v>0.06</v>
      </c>
      <c r="BC229" s="1">
        <v>0.2</v>
      </c>
      <c r="BE229" s="18" t="s">
        <v>130</v>
      </c>
    </row>
    <row r="230" spans="1:61">
      <c r="D230" t="s">
        <v>383</v>
      </c>
      <c r="E230" t="s">
        <v>123</v>
      </c>
      <c r="F230" t="s">
        <v>124</v>
      </c>
      <c r="G230" t="s">
        <v>283</v>
      </c>
      <c r="H230" t="s">
        <v>124</v>
      </c>
      <c r="I230" t="s">
        <v>124</v>
      </c>
      <c r="K230" t="s">
        <v>217</v>
      </c>
      <c r="L230" t="s">
        <v>126</v>
      </c>
      <c r="M230" t="s">
        <v>189</v>
      </c>
      <c r="N230">
        <v>10</v>
      </c>
      <c r="O230" t="s">
        <v>384</v>
      </c>
      <c r="R230" s="18">
        <v>3</v>
      </c>
      <c r="T230">
        <v>0.06</v>
      </c>
      <c r="U230" t="s">
        <v>154</v>
      </c>
      <c r="V230" t="s">
        <v>154</v>
      </c>
      <c r="W230" s="1"/>
      <c r="X230" s="20"/>
      <c r="Y230" s="1">
        <v>0.2</v>
      </c>
      <c r="Z230" s="20"/>
      <c r="AA230" s="20" t="s">
        <v>130</v>
      </c>
      <c r="AB230" s="20"/>
      <c r="AC230" s="20"/>
      <c r="AD230" s="20"/>
      <c r="AE230" s="20"/>
      <c r="AF230" s="18">
        <v>0.06</v>
      </c>
      <c r="AG230" s="20"/>
      <c r="AI230" s="20">
        <v>0.2</v>
      </c>
      <c r="AK230" s="18" t="s">
        <v>130</v>
      </c>
      <c r="AM230" s="20"/>
      <c r="AP230" s="18">
        <v>0.06</v>
      </c>
      <c r="AS230" s="20">
        <v>0.2</v>
      </c>
      <c r="AU230" s="18" t="s">
        <v>130</v>
      </c>
      <c r="AZ230">
        <v>0.06</v>
      </c>
      <c r="BC230" s="1">
        <v>0.2</v>
      </c>
      <c r="BE230" s="18" t="s">
        <v>130</v>
      </c>
    </row>
    <row r="231" spans="1:61">
      <c r="D231" t="s">
        <v>383</v>
      </c>
      <c r="E231" t="s">
        <v>123</v>
      </c>
      <c r="F231" t="s">
        <v>124</v>
      </c>
      <c r="G231" t="s">
        <v>283</v>
      </c>
      <c r="H231" t="s">
        <v>124</v>
      </c>
      <c r="I231" t="s">
        <v>124</v>
      </c>
      <c r="K231" t="s">
        <v>217</v>
      </c>
      <c r="L231" t="s">
        <v>385</v>
      </c>
      <c r="M231" t="s">
        <v>189</v>
      </c>
      <c r="N231">
        <v>10</v>
      </c>
      <c r="O231" t="s">
        <v>384</v>
      </c>
      <c r="R231" s="18">
        <v>3</v>
      </c>
      <c r="T231">
        <v>0.06</v>
      </c>
      <c r="U231" t="s">
        <v>154</v>
      </c>
      <c r="V231" t="s">
        <v>154</v>
      </c>
      <c r="W231" s="1"/>
      <c r="X231" s="20"/>
      <c r="Y231" s="1">
        <v>0.2</v>
      </c>
      <c r="Z231" s="20"/>
      <c r="AA231" s="20" t="s">
        <v>130</v>
      </c>
      <c r="AB231" s="20"/>
      <c r="AC231" s="20"/>
      <c r="AD231" s="20"/>
      <c r="AE231" s="20"/>
      <c r="AF231" s="18">
        <v>0.06</v>
      </c>
      <c r="AG231" s="20"/>
      <c r="AI231" s="20">
        <v>0.2</v>
      </c>
      <c r="AJ231" s="18">
        <v>0.46</v>
      </c>
      <c r="AM231" s="20">
        <v>0.03</v>
      </c>
      <c r="AP231" s="18">
        <v>0.06</v>
      </c>
      <c r="AS231" s="20">
        <v>0.2</v>
      </c>
      <c r="AU231" s="18" t="s">
        <v>130</v>
      </c>
      <c r="AZ231">
        <v>0.06</v>
      </c>
      <c r="BC231" s="1">
        <v>0.2</v>
      </c>
      <c r="BE231" s="18" t="s">
        <v>130</v>
      </c>
    </row>
    <row r="232" spans="1:61">
      <c r="D232" t="s">
        <v>383</v>
      </c>
      <c r="E232" t="s">
        <v>123</v>
      </c>
      <c r="F232" t="s">
        <v>124</v>
      </c>
      <c r="G232" t="s">
        <v>283</v>
      </c>
      <c r="H232" t="s">
        <v>124</v>
      </c>
      <c r="I232" t="s">
        <v>124</v>
      </c>
      <c r="K232" t="s">
        <v>217</v>
      </c>
      <c r="L232" t="s">
        <v>386</v>
      </c>
      <c r="M232" t="s">
        <v>189</v>
      </c>
      <c r="N232">
        <v>10</v>
      </c>
      <c r="O232" t="s">
        <v>384</v>
      </c>
      <c r="R232" s="18">
        <v>3</v>
      </c>
      <c r="T232">
        <v>0.06</v>
      </c>
      <c r="U232" t="s">
        <v>154</v>
      </c>
      <c r="V232" t="s">
        <v>154</v>
      </c>
      <c r="W232" s="1"/>
      <c r="X232" s="20"/>
      <c r="Y232" s="1">
        <v>0.2</v>
      </c>
      <c r="Z232" s="20"/>
      <c r="AA232" s="20" t="s">
        <v>130</v>
      </c>
      <c r="AB232" s="20"/>
      <c r="AC232" s="20"/>
      <c r="AD232" s="20"/>
      <c r="AE232" s="20"/>
      <c r="AF232" s="18">
        <v>0.06</v>
      </c>
      <c r="AG232" s="20"/>
      <c r="AI232" s="20">
        <v>0.2</v>
      </c>
      <c r="AJ232" s="18">
        <v>0.2</v>
      </c>
      <c r="AM232" s="20">
        <v>0.01</v>
      </c>
      <c r="AP232" s="18">
        <v>0.06</v>
      </c>
      <c r="AS232" s="20">
        <v>0.2</v>
      </c>
      <c r="AU232" s="18" t="s">
        <v>130</v>
      </c>
      <c r="AZ232">
        <v>0.06</v>
      </c>
      <c r="BC232" s="1">
        <v>0.2</v>
      </c>
      <c r="BE232" s="18" t="s">
        <v>130</v>
      </c>
    </row>
    <row r="233" spans="1:61">
      <c r="D233" t="s">
        <v>383</v>
      </c>
      <c r="E233" t="s">
        <v>123</v>
      </c>
      <c r="F233" t="s">
        <v>124</v>
      </c>
      <c r="G233" t="s">
        <v>283</v>
      </c>
      <c r="H233" t="s">
        <v>124</v>
      </c>
      <c r="I233" t="s">
        <v>124</v>
      </c>
      <c r="K233" t="s">
        <v>217</v>
      </c>
      <c r="L233" t="s">
        <v>187</v>
      </c>
      <c r="M233" t="s">
        <v>189</v>
      </c>
      <c r="N233">
        <v>10</v>
      </c>
      <c r="O233" t="s">
        <v>384</v>
      </c>
      <c r="R233" s="18">
        <v>3</v>
      </c>
      <c r="T233">
        <v>0.06</v>
      </c>
      <c r="U233" t="s">
        <v>154</v>
      </c>
      <c r="V233" t="s">
        <v>154</v>
      </c>
      <c r="W233" s="1"/>
      <c r="X233" s="20"/>
      <c r="Y233" s="1">
        <v>0.2</v>
      </c>
      <c r="Z233" s="20"/>
      <c r="AA233" s="20" t="s">
        <v>130</v>
      </c>
      <c r="AB233" s="20"/>
      <c r="AC233" s="20"/>
      <c r="AD233" s="20"/>
      <c r="AE233" s="20"/>
      <c r="AF233" s="18">
        <v>0.06</v>
      </c>
      <c r="AG233" s="20"/>
      <c r="AI233" s="20">
        <v>0.2</v>
      </c>
      <c r="AJ233" s="18">
        <v>0.51</v>
      </c>
      <c r="AM233" s="20">
        <v>0.02</v>
      </c>
      <c r="AP233" s="18">
        <v>0.06</v>
      </c>
      <c r="AS233" s="20">
        <v>0.2</v>
      </c>
      <c r="AU233" s="18" t="s">
        <v>130</v>
      </c>
      <c r="AZ233">
        <v>0.06</v>
      </c>
      <c r="BC233" s="1">
        <v>0.2</v>
      </c>
      <c r="BE233" s="18" t="s">
        <v>130</v>
      </c>
    </row>
    <row r="234" spans="1:61">
      <c r="D234" t="s">
        <v>383</v>
      </c>
      <c r="E234" t="s">
        <v>123</v>
      </c>
      <c r="F234" t="s">
        <v>124</v>
      </c>
      <c r="G234" t="s">
        <v>283</v>
      </c>
      <c r="H234" t="s">
        <v>124</v>
      </c>
      <c r="I234" t="s">
        <v>124</v>
      </c>
      <c r="K234" t="s">
        <v>217</v>
      </c>
      <c r="L234" t="s">
        <v>387</v>
      </c>
      <c r="M234" t="s">
        <v>189</v>
      </c>
      <c r="N234">
        <v>10</v>
      </c>
      <c r="O234" t="s">
        <v>384</v>
      </c>
      <c r="R234" s="18">
        <v>3</v>
      </c>
      <c r="T234">
        <v>0.06</v>
      </c>
      <c r="U234" t="s">
        <v>154</v>
      </c>
      <c r="V234" t="s">
        <v>154</v>
      </c>
      <c r="W234" s="1"/>
      <c r="X234" s="20"/>
      <c r="Y234" s="1">
        <v>0.2</v>
      </c>
      <c r="Z234" s="20">
        <v>0.44</v>
      </c>
      <c r="AA234" s="20"/>
      <c r="AB234" s="20"/>
      <c r="AC234" s="20">
        <v>0.03</v>
      </c>
      <c r="AD234" s="20"/>
      <c r="AE234" s="20"/>
      <c r="AF234" s="18">
        <v>0.06</v>
      </c>
      <c r="AG234" s="20"/>
      <c r="AI234" s="20">
        <v>0.2</v>
      </c>
      <c r="AJ234" s="18">
        <v>1.51</v>
      </c>
      <c r="AM234" s="20">
        <v>0.36</v>
      </c>
      <c r="AP234" s="18">
        <v>0.06</v>
      </c>
      <c r="AS234" s="20">
        <v>0.2</v>
      </c>
      <c r="AT234" s="18">
        <v>0.34</v>
      </c>
      <c r="AW234" s="18">
        <v>7.0000000000000007E-2</v>
      </c>
      <c r="AZ234">
        <v>0.06</v>
      </c>
      <c r="BC234" s="1">
        <v>0.2</v>
      </c>
      <c r="BD234" s="18">
        <v>0.32</v>
      </c>
      <c r="BG234" s="18">
        <v>0.02</v>
      </c>
    </row>
    <row r="235" spans="1:61">
      <c r="D235" t="s">
        <v>383</v>
      </c>
      <c r="E235" t="s">
        <v>123</v>
      </c>
      <c r="F235" t="s">
        <v>124</v>
      </c>
      <c r="G235" t="s">
        <v>283</v>
      </c>
      <c r="H235" t="s">
        <v>124</v>
      </c>
      <c r="I235" t="s">
        <v>124</v>
      </c>
      <c r="K235" t="s">
        <v>217</v>
      </c>
      <c r="L235" t="s">
        <v>388</v>
      </c>
      <c r="M235" t="s">
        <v>133</v>
      </c>
      <c r="N235">
        <v>10</v>
      </c>
      <c r="O235" t="s">
        <v>384</v>
      </c>
      <c r="R235" s="18">
        <v>3</v>
      </c>
      <c r="T235">
        <v>0.06</v>
      </c>
      <c r="U235" t="s">
        <v>154</v>
      </c>
      <c r="V235" t="s">
        <v>154</v>
      </c>
      <c r="W235" s="1"/>
      <c r="X235" s="20"/>
      <c r="Y235" s="1">
        <v>0.2</v>
      </c>
      <c r="Z235" s="20">
        <v>2.4900000000000002</v>
      </c>
      <c r="AA235" s="20"/>
      <c r="AB235" s="20"/>
      <c r="AC235" s="20">
        <v>0.14000000000000001</v>
      </c>
      <c r="AD235" s="20"/>
      <c r="AE235" s="20"/>
      <c r="AF235" s="18">
        <v>0.06</v>
      </c>
      <c r="AG235" s="20"/>
      <c r="AI235" s="20">
        <v>0.2</v>
      </c>
      <c r="AJ235" s="18">
        <v>7.09</v>
      </c>
      <c r="AM235" s="20">
        <v>0.26</v>
      </c>
      <c r="AP235" s="18">
        <v>0.06</v>
      </c>
      <c r="AS235" s="20">
        <v>0.2</v>
      </c>
      <c r="AT235" s="18">
        <v>2.41</v>
      </c>
      <c r="AW235" s="18">
        <v>0.05</v>
      </c>
      <c r="AZ235">
        <v>0.06</v>
      </c>
      <c r="BC235" s="1">
        <v>0.2</v>
      </c>
      <c r="BD235" s="18">
        <v>2.81</v>
      </c>
      <c r="BG235" s="18">
        <v>0.04</v>
      </c>
    </row>
    <row r="236" spans="1:61">
      <c r="A236" t="s">
        <v>389</v>
      </c>
      <c r="B236" s="55" t="s">
        <v>390</v>
      </c>
      <c r="C236" t="s">
        <v>121</v>
      </c>
      <c r="D236" t="s">
        <v>391</v>
      </c>
      <c r="E236" t="s">
        <v>123</v>
      </c>
      <c r="F236" t="s">
        <v>124</v>
      </c>
      <c r="G236" t="s">
        <v>324</v>
      </c>
      <c r="H236" t="s">
        <v>124</v>
      </c>
      <c r="I236" t="s">
        <v>124</v>
      </c>
      <c r="K236" t="s">
        <v>182</v>
      </c>
      <c r="L236" t="s">
        <v>392</v>
      </c>
      <c r="M236" t="s">
        <v>132</v>
      </c>
      <c r="P236" t="s">
        <v>393</v>
      </c>
      <c r="R236" s="18">
        <v>18</v>
      </c>
      <c r="S236" s="1" t="s">
        <v>129</v>
      </c>
      <c r="U236" s="1" t="s">
        <v>129</v>
      </c>
      <c r="V236" s="1" t="s">
        <v>129</v>
      </c>
      <c r="W236" s="1"/>
      <c r="X236" s="20"/>
      <c r="Y236" s="1"/>
      <c r="Z236" s="20"/>
      <c r="AA236" s="20"/>
      <c r="AB236" s="20" t="s">
        <v>184</v>
      </c>
      <c r="AC236" s="23"/>
      <c r="AD236" s="20"/>
      <c r="AE236" s="20"/>
      <c r="AF236" s="20"/>
      <c r="AG236" s="20"/>
      <c r="AI236" s="20"/>
      <c r="AL236" s="18" t="s">
        <v>184</v>
      </c>
      <c r="AM236" s="23"/>
      <c r="AP236" s="20">
        <v>0.01</v>
      </c>
      <c r="AS236" s="20">
        <v>0.04</v>
      </c>
      <c r="AT236" s="18">
        <v>3.81</v>
      </c>
      <c r="AW236" s="19"/>
      <c r="AX236" s="24">
        <v>1.55</v>
      </c>
      <c r="AY236" s="24">
        <v>6.23</v>
      </c>
      <c r="AZ236">
        <v>0.03</v>
      </c>
      <c r="BC236">
        <v>0.1</v>
      </c>
      <c r="BD236" s="18">
        <v>4.3499999999999996</v>
      </c>
      <c r="BG236" s="19"/>
      <c r="BH236" s="24">
        <v>2.57</v>
      </c>
      <c r="BI236" s="24">
        <v>6.46</v>
      </c>
    </row>
    <row r="237" spans="1:61">
      <c r="C237" t="s">
        <v>121</v>
      </c>
      <c r="D237" t="s">
        <v>391</v>
      </c>
      <c r="E237" t="s">
        <v>123</v>
      </c>
      <c r="F237" t="s">
        <v>124</v>
      </c>
      <c r="G237" t="s">
        <v>324</v>
      </c>
      <c r="H237" t="s">
        <v>124</v>
      </c>
      <c r="I237" t="s">
        <v>124</v>
      </c>
      <c r="K237" t="s">
        <v>199</v>
      </c>
      <c r="L237" t="s">
        <v>394</v>
      </c>
      <c r="M237" t="s">
        <v>132</v>
      </c>
      <c r="P237" t="s">
        <v>395</v>
      </c>
      <c r="R237" s="18">
        <v>18</v>
      </c>
      <c r="U237" s="1"/>
      <c r="V237" s="1"/>
      <c r="W237" s="1"/>
      <c r="X237" s="20"/>
      <c r="Y237" s="1"/>
      <c r="Z237" s="20"/>
      <c r="AA237" s="20"/>
      <c r="AB237" s="20" t="s">
        <v>184</v>
      </c>
      <c r="AC237" s="23"/>
      <c r="AD237" s="20"/>
      <c r="AE237" s="20"/>
      <c r="AF237" s="20"/>
      <c r="AG237" s="20"/>
      <c r="AI237" s="20"/>
      <c r="AL237" s="18" t="s">
        <v>184</v>
      </c>
      <c r="AM237" s="23"/>
      <c r="AP237" s="20">
        <v>0.01</v>
      </c>
      <c r="AS237" s="20">
        <v>0.04</v>
      </c>
      <c r="AT237" s="18">
        <v>1.07</v>
      </c>
      <c r="AW237" s="19"/>
      <c r="AX237" s="24" t="s">
        <v>130</v>
      </c>
      <c r="AY237" s="24">
        <v>2.21</v>
      </c>
      <c r="AZ237">
        <v>0.03</v>
      </c>
      <c r="BC237">
        <v>0.1</v>
      </c>
      <c r="BD237" s="18">
        <v>0.76</v>
      </c>
      <c r="BG237" s="19"/>
      <c r="BH237" s="24" t="s">
        <v>130</v>
      </c>
      <c r="BI237" s="24">
        <v>1.23</v>
      </c>
    </row>
    <row r="238" spans="1:61">
      <c r="C238" t="s">
        <v>121</v>
      </c>
      <c r="D238" t="s">
        <v>391</v>
      </c>
      <c r="E238" t="s">
        <v>123</v>
      </c>
      <c r="F238" t="s">
        <v>124</v>
      </c>
      <c r="G238" t="s">
        <v>324</v>
      </c>
      <c r="H238" t="s">
        <v>124</v>
      </c>
      <c r="I238" t="s">
        <v>124</v>
      </c>
      <c r="K238" t="s">
        <v>126</v>
      </c>
      <c r="L238" t="s">
        <v>224</v>
      </c>
      <c r="M238" t="s">
        <v>132</v>
      </c>
      <c r="P238" t="s">
        <v>396</v>
      </c>
      <c r="R238" s="18">
        <v>18</v>
      </c>
      <c r="U238" s="1"/>
      <c r="V238" s="1"/>
      <c r="W238" s="1"/>
      <c r="X238" s="20"/>
      <c r="Y238" s="1"/>
      <c r="Z238" s="20"/>
      <c r="AA238" s="20"/>
      <c r="AB238" s="20" t="s">
        <v>184</v>
      </c>
      <c r="AC238" s="23"/>
      <c r="AD238" s="20"/>
      <c r="AE238" s="20"/>
      <c r="AF238" s="20"/>
      <c r="AG238" s="20"/>
      <c r="AI238" s="20"/>
      <c r="AL238" s="18" t="s">
        <v>184</v>
      </c>
      <c r="AM238" s="23"/>
      <c r="AP238" s="20">
        <v>0.01</v>
      </c>
      <c r="AS238" s="20">
        <v>0.04</v>
      </c>
      <c r="AT238" s="18">
        <v>9.67</v>
      </c>
      <c r="AW238" s="19"/>
      <c r="AX238" s="24">
        <v>6.22</v>
      </c>
      <c r="AY238" s="24">
        <v>13.8</v>
      </c>
      <c r="AZ238">
        <v>0.03</v>
      </c>
      <c r="BC238">
        <v>0.1</v>
      </c>
      <c r="BD238" s="18">
        <v>7.35</v>
      </c>
      <c r="BG238" s="19"/>
      <c r="BH238" s="24">
        <v>7.34</v>
      </c>
      <c r="BI238" s="24">
        <v>12.5</v>
      </c>
    </row>
    <row r="239" spans="1:61">
      <c r="C239" t="s">
        <v>121</v>
      </c>
      <c r="D239" t="s">
        <v>391</v>
      </c>
      <c r="E239" t="s">
        <v>123</v>
      </c>
      <c r="F239" t="s">
        <v>124</v>
      </c>
      <c r="G239" t="s">
        <v>324</v>
      </c>
      <c r="H239" t="s">
        <v>124</v>
      </c>
      <c r="I239" t="s">
        <v>124</v>
      </c>
      <c r="K239" t="s">
        <v>161</v>
      </c>
      <c r="L239" t="s">
        <v>397</v>
      </c>
      <c r="M239" t="s">
        <v>132</v>
      </c>
      <c r="P239" t="s">
        <v>398</v>
      </c>
      <c r="R239" s="18">
        <v>18</v>
      </c>
      <c r="U239" s="1"/>
      <c r="V239" s="1"/>
      <c r="W239" s="1"/>
      <c r="X239" s="20"/>
      <c r="Y239" s="1"/>
      <c r="Z239" s="20"/>
      <c r="AA239" s="20"/>
      <c r="AB239" s="20" t="s">
        <v>184</v>
      </c>
      <c r="AC239" s="23"/>
      <c r="AD239" s="20"/>
      <c r="AE239" s="20"/>
      <c r="AF239" s="20"/>
      <c r="AG239" s="20"/>
      <c r="AI239" s="20"/>
      <c r="AL239" s="18" t="s">
        <v>184</v>
      </c>
      <c r="AM239" s="23"/>
      <c r="AP239" s="20">
        <v>0.01</v>
      </c>
      <c r="AS239" s="20">
        <v>0.04</v>
      </c>
      <c r="AT239" s="18">
        <v>1.1599999999999999</v>
      </c>
      <c r="AW239" s="19"/>
      <c r="AX239" s="24">
        <v>0.62</v>
      </c>
      <c r="AY239" s="24">
        <v>1.74</v>
      </c>
      <c r="AZ239">
        <v>0.03</v>
      </c>
      <c r="BC239">
        <v>0.1</v>
      </c>
      <c r="BD239" s="18">
        <v>1.95</v>
      </c>
      <c r="BG239" s="19"/>
      <c r="BH239" s="24">
        <v>1.61</v>
      </c>
      <c r="BI239" s="24">
        <v>2.67</v>
      </c>
    </row>
    <row r="240" spans="1:61">
      <c r="C240" t="s">
        <v>121</v>
      </c>
      <c r="D240" t="s">
        <v>391</v>
      </c>
      <c r="E240" t="s">
        <v>222</v>
      </c>
      <c r="F240" t="s">
        <v>167</v>
      </c>
      <c r="G240" t="s">
        <v>324</v>
      </c>
      <c r="H240" t="s">
        <v>124</v>
      </c>
      <c r="I240" t="s">
        <v>124</v>
      </c>
      <c r="K240" t="s">
        <v>126</v>
      </c>
      <c r="L240" t="s">
        <v>399</v>
      </c>
      <c r="M240" t="s">
        <v>132</v>
      </c>
      <c r="R240" s="18">
        <v>18</v>
      </c>
      <c r="U240" s="1"/>
      <c r="V240" s="1"/>
      <c r="W240" s="1"/>
      <c r="X240" s="20"/>
      <c r="Y240" s="1"/>
      <c r="Z240" s="20"/>
      <c r="AA240" s="20"/>
      <c r="AB240" s="20" t="s">
        <v>184</v>
      </c>
      <c r="AC240" s="23"/>
      <c r="AD240" s="20"/>
      <c r="AE240" s="20"/>
      <c r="AF240" s="20"/>
      <c r="AG240" s="20"/>
      <c r="AI240" s="20"/>
      <c r="AL240" s="18" t="s">
        <v>184</v>
      </c>
      <c r="AM240" s="23"/>
      <c r="AP240" s="20">
        <v>0.01</v>
      </c>
      <c r="AS240" s="20">
        <v>0.04</v>
      </c>
      <c r="AT240" s="18">
        <v>0.32</v>
      </c>
      <c r="AW240" s="19"/>
      <c r="AX240" s="24" t="s">
        <v>130</v>
      </c>
      <c r="AY240" s="24">
        <v>0.96</v>
      </c>
      <c r="AZ240">
        <v>0.03</v>
      </c>
      <c r="BC240">
        <v>0.1</v>
      </c>
      <c r="BD240" s="18">
        <v>0.37</v>
      </c>
      <c r="BG240" s="19"/>
      <c r="BH240" s="24" t="s">
        <v>130</v>
      </c>
      <c r="BI240" s="24">
        <v>0.84</v>
      </c>
    </row>
    <row r="241" spans="1:61">
      <c r="C241" t="s">
        <v>121</v>
      </c>
      <c r="D241" t="s">
        <v>391</v>
      </c>
      <c r="E241" t="s">
        <v>222</v>
      </c>
      <c r="F241" t="s">
        <v>167</v>
      </c>
      <c r="G241" t="s">
        <v>324</v>
      </c>
      <c r="H241" t="s">
        <v>124</v>
      </c>
      <c r="I241" t="s">
        <v>124</v>
      </c>
      <c r="K241" t="s">
        <v>161</v>
      </c>
      <c r="L241" t="s">
        <v>400</v>
      </c>
      <c r="M241" t="s">
        <v>132</v>
      </c>
      <c r="R241" s="18">
        <v>18</v>
      </c>
      <c r="U241" s="1"/>
      <c r="V241" s="1"/>
      <c r="W241" s="1"/>
      <c r="X241" s="20"/>
      <c r="Y241" s="1"/>
      <c r="Z241" s="20"/>
      <c r="AA241" s="20"/>
      <c r="AB241" s="20" t="s">
        <v>184</v>
      </c>
      <c r="AC241" s="23"/>
      <c r="AD241" s="20"/>
      <c r="AE241" s="20"/>
      <c r="AF241" s="20"/>
      <c r="AG241" s="20"/>
      <c r="AI241" s="20"/>
      <c r="AL241" s="18" t="s">
        <v>184</v>
      </c>
      <c r="AM241" s="23"/>
      <c r="AP241" s="20">
        <v>0.01</v>
      </c>
      <c r="AS241" s="20">
        <v>0.04</v>
      </c>
      <c r="AT241" s="18">
        <v>0.42</v>
      </c>
      <c r="AW241" s="19"/>
      <c r="AX241" s="24" t="s">
        <v>130</v>
      </c>
      <c r="AY241" s="24">
        <v>0.92</v>
      </c>
      <c r="AZ241">
        <v>0.03</v>
      </c>
      <c r="BC241">
        <v>0.1</v>
      </c>
      <c r="BD241" s="18">
        <v>1.57</v>
      </c>
      <c r="BG241" s="19"/>
      <c r="BH241" s="24" t="s">
        <v>130</v>
      </c>
      <c r="BI241" s="24">
        <v>2.83</v>
      </c>
    </row>
    <row r="242" spans="1:61">
      <c r="C242" t="s">
        <v>121</v>
      </c>
      <c r="D242" t="s">
        <v>391</v>
      </c>
      <c r="E242" t="s">
        <v>222</v>
      </c>
      <c r="F242" t="s">
        <v>124</v>
      </c>
      <c r="G242" t="s">
        <v>324</v>
      </c>
      <c r="H242" t="s">
        <v>124</v>
      </c>
      <c r="I242" t="s">
        <v>124</v>
      </c>
      <c r="K242" t="s">
        <v>182</v>
      </c>
      <c r="L242" t="s">
        <v>401</v>
      </c>
      <c r="M242" t="s">
        <v>132</v>
      </c>
      <c r="P242" t="s">
        <v>402</v>
      </c>
      <c r="R242" s="18">
        <v>18</v>
      </c>
      <c r="U242" s="1"/>
      <c r="V242" s="1"/>
      <c r="W242" s="1"/>
      <c r="X242" s="20"/>
      <c r="Y242" s="1"/>
      <c r="Z242" s="20"/>
      <c r="AA242" s="20"/>
      <c r="AB242" s="20" t="s">
        <v>184</v>
      </c>
      <c r="AC242" s="23"/>
      <c r="AD242" s="20"/>
      <c r="AE242" s="20"/>
      <c r="AF242" s="20"/>
      <c r="AG242" s="20"/>
      <c r="AI242" s="20"/>
      <c r="AL242" s="18" t="s">
        <v>184</v>
      </c>
      <c r="AM242" s="23"/>
      <c r="AP242" s="20">
        <v>0.01</v>
      </c>
      <c r="AS242" s="20">
        <v>0.04</v>
      </c>
      <c r="AT242" s="21">
        <v>0.4</v>
      </c>
      <c r="AW242" s="19"/>
      <c r="AX242" s="24" t="s">
        <v>130</v>
      </c>
      <c r="AY242" s="42">
        <v>1.1000000000000001</v>
      </c>
      <c r="AZ242">
        <v>0.03</v>
      </c>
      <c r="BC242">
        <v>0.1</v>
      </c>
      <c r="BD242" s="18">
        <v>0.4</v>
      </c>
      <c r="BG242" s="19"/>
      <c r="BH242" s="24" t="s">
        <v>130</v>
      </c>
      <c r="BI242" s="24">
        <v>0.87</v>
      </c>
    </row>
    <row r="243" spans="1:61">
      <c r="C243" t="s">
        <v>121</v>
      </c>
      <c r="D243" t="s">
        <v>391</v>
      </c>
      <c r="E243" t="s">
        <v>403</v>
      </c>
      <c r="G243" t="s">
        <v>324</v>
      </c>
      <c r="H243" t="s">
        <v>124</v>
      </c>
      <c r="I243" t="s">
        <v>124</v>
      </c>
      <c r="K243" t="s">
        <v>161</v>
      </c>
      <c r="L243" t="s">
        <v>404</v>
      </c>
      <c r="M243" t="s">
        <v>132</v>
      </c>
      <c r="R243" s="18">
        <v>18</v>
      </c>
      <c r="U243" s="1"/>
      <c r="V243" s="1"/>
      <c r="W243" s="1"/>
      <c r="X243" s="20"/>
      <c r="Y243" s="1"/>
      <c r="Z243" s="20"/>
      <c r="AA243" s="20"/>
      <c r="AB243" s="20" t="s">
        <v>184</v>
      </c>
      <c r="AC243" s="23"/>
      <c r="AD243" s="20"/>
      <c r="AE243" s="20"/>
      <c r="AF243" s="20"/>
      <c r="AG243" s="20"/>
      <c r="AI243" s="20"/>
      <c r="AL243" s="18" t="s">
        <v>184</v>
      </c>
      <c r="AM243" s="23"/>
      <c r="AP243" s="20">
        <v>0.01</v>
      </c>
      <c r="AS243" s="20">
        <v>0.04</v>
      </c>
      <c r="AU243" s="18" t="s">
        <v>130</v>
      </c>
      <c r="AW243" s="19"/>
      <c r="AX243" s="24" t="s">
        <v>130</v>
      </c>
      <c r="AY243" s="24" t="s">
        <v>130</v>
      </c>
      <c r="AZ243">
        <v>0.03</v>
      </c>
      <c r="BC243">
        <v>0.1</v>
      </c>
      <c r="BD243" s="18">
        <v>0.4</v>
      </c>
      <c r="BG243" s="19"/>
      <c r="BH243" s="24" t="s">
        <v>130</v>
      </c>
      <c r="BI243" s="42">
        <v>0.8</v>
      </c>
    </row>
    <row r="244" spans="1:61">
      <c r="C244" t="s">
        <v>121</v>
      </c>
      <c r="D244" t="s">
        <v>391</v>
      </c>
      <c r="E244" t="s">
        <v>403</v>
      </c>
      <c r="G244" t="s">
        <v>324</v>
      </c>
      <c r="H244" t="s">
        <v>124</v>
      </c>
      <c r="I244" t="s">
        <v>124</v>
      </c>
      <c r="K244" t="s">
        <v>182</v>
      </c>
      <c r="L244" t="s">
        <v>246</v>
      </c>
      <c r="M244" t="s">
        <v>132</v>
      </c>
      <c r="R244" s="18">
        <v>18</v>
      </c>
      <c r="U244" s="1"/>
      <c r="V244" s="1"/>
      <c r="W244" s="1"/>
      <c r="X244" s="20"/>
      <c r="Y244" s="1"/>
      <c r="Z244" s="20"/>
      <c r="AA244" s="20"/>
      <c r="AB244" s="20" t="s">
        <v>184</v>
      </c>
      <c r="AC244" s="23"/>
      <c r="AD244" s="20"/>
      <c r="AE244" s="20"/>
      <c r="AF244" s="20"/>
      <c r="AG244" s="20"/>
      <c r="AI244" s="20"/>
      <c r="AL244" s="18" t="s">
        <v>184</v>
      </c>
      <c r="AM244" s="23"/>
      <c r="AP244" s="20">
        <v>0.01</v>
      </c>
      <c r="AS244" s="20">
        <v>0.04</v>
      </c>
      <c r="AU244" s="18" t="s">
        <v>130</v>
      </c>
      <c r="AW244" s="19"/>
      <c r="AX244" s="24" t="s">
        <v>130</v>
      </c>
      <c r="AY244" s="24" t="s">
        <v>130</v>
      </c>
      <c r="AZ244">
        <v>0.03</v>
      </c>
      <c r="BC244">
        <v>0.1</v>
      </c>
      <c r="BE244" s="18" t="s">
        <v>130</v>
      </c>
      <c r="BG244" s="19"/>
      <c r="BH244" s="24" t="s">
        <v>130</v>
      </c>
      <c r="BI244" s="24" t="s">
        <v>130</v>
      </c>
    </row>
    <row r="245" spans="1:61">
      <c r="A245" t="s">
        <v>405</v>
      </c>
      <c r="B245" s="55" t="s">
        <v>406</v>
      </c>
      <c r="C245" t="s">
        <v>185</v>
      </c>
      <c r="D245" t="s">
        <v>407</v>
      </c>
      <c r="E245" t="s">
        <v>123</v>
      </c>
      <c r="F245" t="s">
        <v>124</v>
      </c>
      <c r="G245" t="s">
        <v>283</v>
      </c>
      <c r="H245" t="s">
        <v>124</v>
      </c>
      <c r="I245" t="s">
        <v>124</v>
      </c>
      <c r="K245" t="s">
        <v>126</v>
      </c>
      <c r="L245" t="s">
        <v>408</v>
      </c>
      <c r="M245" t="s">
        <v>132</v>
      </c>
      <c r="N245">
        <v>8</v>
      </c>
      <c r="O245">
        <v>200</v>
      </c>
      <c r="P245" t="s">
        <v>409</v>
      </c>
      <c r="Q245">
        <v>31.5</v>
      </c>
      <c r="R245" s="18">
        <v>10</v>
      </c>
      <c r="S245" t="s">
        <v>154</v>
      </c>
      <c r="T245">
        <v>0.02</v>
      </c>
      <c r="U245" t="s">
        <v>154</v>
      </c>
      <c r="V245" t="s">
        <v>154</v>
      </c>
      <c r="W245" s="1"/>
      <c r="X245" s="20"/>
      <c r="Y245" s="1">
        <v>0.05</v>
      </c>
      <c r="Z245" s="20"/>
      <c r="AA245" s="20" t="s">
        <v>130</v>
      </c>
      <c r="AB245" s="20"/>
      <c r="AC245" s="23"/>
      <c r="AD245" s="20"/>
      <c r="AE245" s="20"/>
      <c r="AF245" s="20">
        <v>0.01</v>
      </c>
      <c r="AG245" s="20"/>
      <c r="AI245" s="20">
        <v>0.03</v>
      </c>
      <c r="AK245" s="18" t="s">
        <v>130</v>
      </c>
      <c r="AM245" s="23"/>
      <c r="AP245" s="20">
        <v>0.03</v>
      </c>
      <c r="AS245" s="20">
        <v>0.09</v>
      </c>
      <c r="AU245" s="18" t="s">
        <v>130</v>
      </c>
      <c r="AW245" s="19"/>
      <c r="AZ245">
        <v>0.03</v>
      </c>
      <c r="BC245">
        <v>0.09</v>
      </c>
      <c r="BE245" s="18" t="s">
        <v>130</v>
      </c>
      <c r="BG245" s="19"/>
    </row>
    <row r="246" spans="1:61">
      <c r="C246" t="s">
        <v>185</v>
      </c>
      <c r="D246" t="s">
        <v>407</v>
      </c>
      <c r="E246" t="s">
        <v>123</v>
      </c>
      <c r="F246" t="s">
        <v>124</v>
      </c>
      <c r="G246" t="s">
        <v>283</v>
      </c>
      <c r="H246" t="s">
        <v>124</v>
      </c>
      <c r="I246" t="s">
        <v>124</v>
      </c>
      <c r="K246" t="s">
        <v>126</v>
      </c>
      <c r="L246" t="s">
        <v>408</v>
      </c>
      <c r="M246" t="s">
        <v>132</v>
      </c>
      <c r="N246">
        <v>8</v>
      </c>
      <c r="O246">
        <v>200</v>
      </c>
      <c r="P246" t="s">
        <v>409</v>
      </c>
      <c r="Q246">
        <v>31.5</v>
      </c>
      <c r="R246" s="18">
        <v>10</v>
      </c>
      <c r="T246">
        <v>0.02</v>
      </c>
      <c r="U246" s="1"/>
      <c r="V246" s="1"/>
      <c r="W246" s="1"/>
      <c r="X246" s="20"/>
      <c r="Y246" s="1">
        <v>0.05</v>
      </c>
      <c r="Z246" s="20"/>
      <c r="AA246" s="20" t="s">
        <v>130</v>
      </c>
      <c r="AB246" s="20"/>
      <c r="AC246" s="23"/>
      <c r="AD246" s="20"/>
      <c r="AE246" s="20"/>
      <c r="AF246" s="20">
        <v>0.01</v>
      </c>
      <c r="AG246" s="20"/>
      <c r="AI246" s="20">
        <v>0.03</v>
      </c>
      <c r="AK246" s="18" t="s">
        <v>130</v>
      </c>
      <c r="AM246" s="23"/>
      <c r="AP246" s="20">
        <v>0.03</v>
      </c>
      <c r="AS246" s="20">
        <v>0.09</v>
      </c>
      <c r="AU246" s="18" t="s">
        <v>130</v>
      </c>
      <c r="AW246" s="19"/>
      <c r="AZ246">
        <v>0.03</v>
      </c>
      <c r="BC246">
        <v>0.09</v>
      </c>
      <c r="BE246" s="18" t="s">
        <v>130</v>
      </c>
      <c r="BG246" s="19"/>
    </row>
    <row r="247" spans="1:61">
      <c r="C247" t="s">
        <v>185</v>
      </c>
      <c r="D247" t="s">
        <v>407</v>
      </c>
      <c r="E247" t="s">
        <v>123</v>
      </c>
      <c r="F247" t="s">
        <v>124</v>
      </c>
      <c r="G247" t="s">
        <v>283</v>
      </c>
      <c r="H247" t="s">
        <v>124</v>
      </c>
      <c r="I247" t="s">
        <v>124</v>
      </c>
      <c r="K247" t="s">
        <v>126</v>
      </c>
      <c r="L247" t="s">
        <v>408</v>
      </c>
      <c r="M247" t="s">
        <v>132</v>
      </c>
      <c r="N247">
        <v>8</v>
      </c>
      <c r="O247">
        <v>200</v>
      </c>
      <c r="P247" t="s">
        <v>409</v>
      </c>
      <c r="Q247">
        <v>31.5</v>
      </c>
      <c r="R247" s="18">
        <v>10</v>
      </c>
      <c r="T247">
        <v>0.02</v>
      </c>
      <c r="U247" s="1"/>
      <c r="V247" s="1"/>
      <c r="W247" s="1"/>
      <c r="X247" s="20"/>
      <c r="Y247" s="1">
        <v>0.05</v>
      </c>
      <c r="Z247" s="20">
        <v>27.76</v>
      </c>
      <c r="AA247" s="20"/>
      <c r="AB247" s="20"/>
      <c r="AC247" s="23"/>
      <c r="AD247" s="20"/>
      <c r="AE247" s="20"/>
      <c r="AF247" s="20">
        <v>0.01</v>
      </c>
      <c r="AG247" s="20"/>
      <c r="AI247" s="20">
        <v>0.03</v>
      </c>
      <c r="AK247" s="18" t="s">
        <v>130</v>
      </c>
      <c r="AM247" s="23"/>
      <c r="AP247" s="20">
        <v>0.03</v>
      </c>
      <c r="AS247" s="20">
        <v>0.09</v>
      </c>
      <c r="AT247" s="18">
        <v>25.14</v>
      </c>
      <c r="AW247" s="19"/>
      <c r="AZ247">
        <v>0.03</v>
      </c>
      <c r="BC247">
        <v>0.09</v>
      </c>
      <c r="BD247" s="18">
        <v>43.63</v>
      </c>
      <c r="BG247" s="19"/>
    </row>
    <row r="248" spans="1:61">
      <c r="C248" t="s">
        <v>185</v>
      </c>
      <c r="D248" t="s">
        <v>407</v>
      </c>
      <c r="E248" t="s">
        <v>123</v>
      </c>
      <c r="F248" t="s">
        <v>124</v>
      </c>
      <c r="G248" t="s">
        <v>283</v>
      </c>
      <c r="H248" t="s">
        <v>124</v>
      </c>
      <c r="I248" t="s">
        <v>124</v>
      </c>
      <c r="K248" t="s">
        <v>170</v>
      </c>
      <c r="L248" t="s">
        <v>410</v>
      </c>
      <c r="M248" t="s">
        <v>132</v>
      </c>
      <c r="N248">
        <v>8</v>
      </c>
      <c r="O248">
        <v>200</v>
      </c>
      <c r="P248" t="s">
        <v>411</v>
      </c>
      <c r="Q248">
        <v>35.840000000000003</v>
      </c>
      <c r="R248" s="18">
        <v>10</v>
      </c>
      <c r="T248">
        <v>0.01</v>
      </c>
      <c r="U248" s="1"/>
      <c r="V248" s="1"/>
      <c r="W248" s="1"/>
      <c r="X248" s="20"/>
      <c r="Y248" s="1">
        <v>0.03</v>
      </c>
      <c r="Z248" s="20"/>
      <c r="AA248" s="20" t="s">
        <v>130</v>
      </c>
      <c r="AB248" s="20"/>
      <c r="AC248" s="23"/>
      <c r="AD248" s="20"/>
      <c r="AE248" s="20"/>
      <c r="AF248" s="20">
        <v>0.01</v>
      </c>
      <c r="AG248" s="20"/>
      <c r="AI248" s="20">
        <v>0.02</v>
      </c>
      <c r="AK248" s="18" t="s">
        <v>130</v>
      </c>
      <c r="AM248" s="23"/>
      <c r="AP248" s="20">
        <v>0.02</v>
      </c>
      <c r="AS248" s="20">
        <v>0.06</v>
      </c>
      <c r="AU248" s="18" t="s">
        <v>130</v>
      </c>
      <c r="AW248" s="19"/>
      <c r="AZ248">
        <v>0.01</v>
      </c>
      <c r="BC248">
        <v>0.03</v>
      </c>
      <c r="BE248" s="18" t="s">
        <v>130</v>
      </c>
      <c r="BG248" s="19"/>
    </row>
    <row r="249" spans="1:61">
      <c r="C249" t="s">
        <v>185</v>
      </c>
      <c r="D249" t="s">
        <v>407</v>
      </c>
      <c r="E249" t="s">
        <v>123</v>
      </c>
      <c r="F249" t="s">
        <v>124</v>
      </c>
      <c r="G249" t="s">
        <v>283</v>
      </c>
      <c r="H249" t="s">
        <v>124</v>
      </c>
      <c r="I249" t="s">
        <v>124</v>
      </c>
      <c r="K249" t="s">
        <v>170</v>
      </c>
      <c r="L249" t="s">
        <v>410</v>
      </c>
      <c r="M249" t="s">
        <v>132</v>
      </c>
      <c r="N249">
        <v>8</v>
      </c>
      <c r="O249">
        <v>200</v>
      </c>
      <c r="P249" t="s">
        <v>411</v>
      </c>
      <c r="Q249">
        <v>35.840000000000003</v>
      </c>
      <c r="R249" s="18">
        <v>10</v>
      </c>
      <c r="T249">
        <v>0.01</v>
      </c>
      <c r="U249" s="1"/>
      <c r="V249" s="1"/>
      <c r="W249" s="1"/>
      <c r="X249" s="20"/>
      <c r="Y249" s="1">
        <v>0.03</v>
      </c>
      <c r="Z249" s="20">
        <v>4.07</v>
      </c>
      <c r="AA249" s="20"/>
      <c r="AB249" s="20"/>
      <c r="AC249" s="23"/>
      <c r="AD249" s="20"/>
      <c r="AE249" s="20"/>
      <c r="AF249" s="20">
        <v>0.01</v>
      </c>
      <c r="AG249" s="20"/>
      <c r="AI249" s="20">
        <v>0.02</v>
      </c>
      <c r="AK249" s="18" t="s">
        <v>130</v>
      </c>
      <c r="AM249" s="23"/>
      <c r="AP249" s="20">
        <v>0.02</v>
      </c>
      <c r="AS249" s="20">
        <v>0.06</v>
      </c>
      <c r="AU249" s="18" t="s">
        <v>130</v>
      </c>
      <c r="AW249" s="19"/>
      <c r="AZ249">
        <v>0.01</v>
      </c>
      <c r="BC249">
        <v>0.03</v>
      </c>
      <c r="BE249" s="18" t="s">
        <v>130</v>
      </c>
      <c r="BG249" s="19"/>
    </row>
    <row r="250" spans="1:61">
      <c r="C250" t="s">
        <v>185</v>
      </c>
      <c r="D250" t="s">
        <v>407</v>
      </c>
      <c r="E250" t="s">
        <v>123</v>
      </c>
      <c r="F250" t="s">
        <v>124</v>
      </c>
      <c r="G250" t="s">
        <v>283</v>
      </c>
      <c r="H250" t="s">
        <v>124</v>
      </c>
      <c r="I250" t="s">
        <v>124</v>
      </c>
      <c r="K250" t="s">
        <v>170</v>
      </c>
      <c r="L250" t="s">
        <v>410</v>
      </c>
      <c r="M250" t="s">
        <v>132</v>
      </c>
      <c r="N250">
        <v>8</v>
      </c>
      <c r="O250">
        <v>200</v>
      </c>
      <c r="P250" t="s">
        <v>411</v>
      </c>
      <c r="Q250">
        <v>35.840000000000003</v>
      </c>
      <c r="R250" s="18">
        <v>10</v>
      </c>
      <c r="T250">
        <v>0.01</v>
      </c>
      <c r="U250" s="1"/>
      <c r="V250" s="1"/>
      <c r="W250" s="1"/>
      <c r="X250" s="20"/>
      <c r="Y250" s="1">
        <v>0.03</v>
      </c>
      <c r="Z250" s="20">
        <v>99.97</v>
      </c>
      <c r="AA250" s="20"/>
      <c r="AB250" s="20"/>
      <c r="AC250" s="23"/>
      <c r="AD250" s="20"/>
      <c r="AE250" s="20"/>
      <c r="AF250" s="20">
        <v>0.01</v>
      </c>
      <c r="AG250" s="20"/>
      <c r="AI250" s="20">
        <v>0.02</v>
      </c>
      <c r="AK250" s="18" t="s">
        <v>130</v>
      </c>
      <c r="AM250" s="23"/>
      <c r="AP250" s="20">
        <v>0.02</v>
      </c>
      <c r="AS250" s="20">
        <v>0.06</v>
      </c>
      <c r="AT250" s="18">
        <v>89.31</v>
      </c>
      <c r="AW250" s="19"/>
      <c r="AZ250">
        <v>0.01</v>
      </c>
      <c r="BC250">
        <v>0.03</v>
      </c>
      <c r="BD250" s="18">
        <v>163.31</v>
      </c>
      <c r="BG250" s="19"/>
    </row>
    <row r="251" spans="1:61">
      <c r="C251" t="s">
        <v>185</v>
      </c>
      <c r="D251" t="s">
        <v>407</v>
      </c>
      <c r="E251" t="s">
        <v>123</v>
      </c>
      <c r="F251" t="s">
        <v>124</v>
      </c>
      <c r="G251" t="s">
        <v>283</v>
      </c>
      <c r="H251" t="s">
        <v>124</v>
      </c>
      <c r="I251" t="s">
        <v>124</v>
      </c>
      <c r="K251" t="s">
        <v>182</v>
      </c>
      <c r="L251" t="s">
        <v>412</v>
      </c>
      <c r="M251" t="s">
        <v>132</v>
      </c>
      <c r="N251">
        <v>8</v>
      </c>
      <c r="O251">
        <v>200</v>
      </c>
      <c r="P251" t="s">
        <v>413</v>
      </c>
      <c r="Q251">
        <v>10.7</v>
      </c>
      <c r="R251" s="18">
        <v>10</v>
      </c>
      <c r="T251">
        <v>0.01</v>
      </c>
      <c r="U251" s="1"/>
      <c r="V251" s="1"/>
      <c r="W251" s="1"/>
      <c r="X251" s="20"/>
      <c r="Y251" s="1">
        <v>0.04</v>
      </c>
      <c r="Z251" s="20"/>
      <c r="AA251" s="20" t="s">
        <v>130</v>
      </c>
      <c r="AB251" s="20"/>
      <c r="AC251" s="23"/>
      <c r="AD251" s="20"/>
      <c r="AE251" s="20"/>
      <c r="AF251" s="20">
        <v>0.01</v>
      </c>
      <c r="AG251" s="20"/>
      <c r="AI251" s="20">
        <v>0.03</v>
      </c>
      <c r="AK251" s="18" t="s">
        <v>130</v>
      </c>
      <c r="AM251" s="23"/>
      <c r="AP251" s="20">
        <v>0.03</v>
      </c>
      <c r="AS251" s="20">
        <v>0.08</v>
      </c>
      <c r="AU251" s="18" t="s">
        <v>130</v>
      </c>
      <c r="AW251" s="19"/>
      <c r="AZ251">
        <v>0.02</v>
      </c>
      <c r="BC251">
        <v>7.0000000000000007E-2</v>
      </c>
      <c r="BE251" s="18" t="s">
        <v>130</v>
      </c>
      <c r="BG251" s="19"/>
    </row>
    <row r="252" spans="1:61">
      <c r="C252" t="s">
        <v>185</v>
      </c>
      <c r="D252" t="s">
        <v>407</v>
      </c>
      <c r="E252" t="s">
        <v>123</v>
      </c>
      <c r="F252" t="s">
        <v>124</v>
      </c>
      <c r="G252" t="s">
        <v>283</v>
      </c>
      <c r="H252" t="s">
        <v>124</v>
      </c>
      <c r="I252" t="s">
        <v>124</v>
      </c>
      <c r="K252" t="s">
        <v>182</v>
      </c>
      <c r="L252" t="s">
        <v>412</v>
      </c>
      <c r="M252" t="s">
        <v>132</v>
      </c>
      <c r="N252">
        <v>8</v>
      </c>
      <c r="O252">
        <v>200</v>
      </c>
      <c r="P252" t="s">
        <v>413</v>
      </c>
      <c r="Q252">
        <v>10.7</v>
      </c>
      <c r="R252" s="18">
        <v>10</v>
      </c>
      <c r="T252">
        <v>0.01</v>
      </c>
      <c r="U252" s="1"/>
      <c r="V252" s="1"/>
      <c r="W252" s="1"/>
      <c r="X252" s="20"/>
      <c r="Y252" s="1">
        <v>0.04</v>
      </c>
      <c r="Z252" s="20"/>
      <c r="AA252" s="20" t="s">
        <v>130</v>
      </c>
      <c r="AB252" s="20"/>
      <c r="AC252" s="23"/>
      <c r="AD252" s="20"/>
      <c r="AE252" s="20"/>
      <c r="AF252" s="20">
        <v>0.01</v>
      </c>
      <c r="AG252" s="20"/>
      <c r="AI252" s="20">
        <v>0.03</v>
      </c>
      <c r="AK252" s="18" t="s">
        <v>130</v>
      </c>
      <c r="AM252" s="23"/>
      <c r="AP252" s="20">
        <v>0.03</v>
      </c>
      <c r="AS252" s="20">
        <v>0.08</v>
      </c>
      <c r="AU252" s="18" t="s">
        <v>130</v>
      </c>
      <c r="AW252" s="19"/>
      <c r="AZ252">
        <v>0.02</v>
      </c>
      <c r="BC252">
        <v>7.0000000000000007E-2</v>
      </c>
      <c r="BE252" s="18" t="s">
        <v>130</v>
      </c>
      <c r="BG252" s="19"/>
    </row>
    <row r="253" spans="1:61">
      <c r="C253" t="s">
        <v>185</v>
      </c>
      <c r="D253" t="s">
        <v>407</v>
      </c>
      <c r="E253" t="s">
        <v>123</v>
      </c>
      <c r="F253" t="s">
        <v>124</v>
      </c>
      <c r="G253" t="s">
        <v>283</v>
      </c>
      <c r="H253" t="s">
        <v>124</v>
      </c>
      <c r="I253" t="s">
        <v>124</v>
      </c>
      <c r="K253" t="s">
        <v>182</v>
      </c>
      <c r="L253" t="s">
        <v>412</v>
      </c>
      <c r="M253" t="s">
        <v>132</v>
      </c>
      <c r="N253">
        <v>8</v>
      </c>
      <c r="O253">
        <v>200</v>
      </c>
      <c r="P253" t="s">
        <v>413</v>
      </c>
      <c r="Q253">
        <v>10.7</v>
      </c>
      <c r="R253" s="18">
        <v>10</v>
      </c>
      <c r="T253">
        <v>0.01</v>
      </c>
      <c r="U253" s="1"/>
      <c r="V253" s="1"/>
      <c r="W253" s="1"/>
      <c r="X253" s="20"/>
      <c r="Y253" s="1">
        <v>0.04</v>
      </c>
      <c r="Z253" s="20">
        <v>13.42</v>
      </c>
      <c r="AA253" s="20"/>
      <c r="AB253" s="20"/>
      <c r="AC253" s="23"/>
      <c r="AD253" s="20"/>
      <c r="AE253" s="20"/>
      <c r="AF253" s="20">
        <v>0.01</v>
      </c>
      <c r="AG253" s="20"/>
      <c r="AI253" s="20">
        <v>0.03</v>
      </c>
      <c r="AK253" s="18" t="s">
        <v>130</v>
      </c>
      <c r="AM253" s="23"/>
      <c r="AP253" s="20">
        <v>0.03</v>
      </c>
      <c r="AS253" s="20">
        <v>0.08</v>
      </c>
      <c r="AT253" s="18">
        <v>12.96</v>
      </c>
      <c r="AW253" s="19"/>
      <c r="AZ253">
        <v>0.02</v>
      </c>
      <c r="BC253">
        <v>7.0000000000000007E-2</v>
      </c>
      <c r="BD253" s="18">
        <v>22.09</v>
      </c>
      <c r="BG253" s="19"/>
    </row>
    <row r="254" spans="1:61">
      <c r="A254" t="s">
        <v>414</v>
      </c>
      <c r="B254" s="55" t="s">
        <v>415</v>
      </c>
      <c r="D254" t="s">
        <v>416</v>
      </c>
      <c r="E254" t="s">
        <v>123</v>
      </c>
      <c r="F254" t="s">
        <v>124</v>
      </c>
      <c r="G254" t="s">
        <v>283</v>
      </c>
      <c r="H254" t="s">
        <v>124</v>
      </c>
      <c r="I254" t="s">
        <v>124</v>
      </c>
      <c r="J254" t="s">
        <v>417</v>
      </c>
      <c r="K254" t="s">
        <v>126</v>
      </c>
      <c r="L254" t="s">
        <v>408</v>
      </c>
      <c r="M254" t="s">
        <v>132</v>
      </c>
      <c r="N254">
        <v>8</v>
      </c>
      <c r="O254" t="s">
        <v>418</v>
      </c>
      <c r="P254" t="s">
        <v>419</v>
      </c>
      <c r="Q254">
        <v>31.7</v>
      </c>
      <c r="R254" s="18">
        <v>6</v>
      </c>
      <c r="S254" t="s">
        <v>154</v>
      </c>
      <c r="T254">
        <v>0.09</v>
      </c>
      <c r="U254" t="s">
        <v>154</v>
      </c>
      <c r="V254" t="s">
        <v>154</v>
      </c>
      <c r="W254" s="1"/>
      <c r="X254" s="20"/>
      <c r="Y254" s="1">
        <v>0.27</v>
      </c>
      <c r="Z254" s="20">
        <v>6.96</v>
      </c>
      <c r="AA254" s="20"/>
      <c r="AB254" s="20"/>
      <c r="AC254" s="20">
        <v>3.84</v>
      </c>
      <c r="AD254" s="20"/>
      <c r="AE254" s="20"/>
      <c r="AF254" s="20">
        <v>0.09</v>
      </c>
      <c r="AG254" s="20"/>
      <c r="AI254" s="20">
        <v>0.27</v>
      </c>
      <c r="AJ254" s="18">
        <v>7.14</v>
      </c>
      <c r="AM254" s="20">
        <v>4.17</v>
      </c>
      <c r="AP254" s="20">
        <v>0.2</v>
      </c>
      <c r="AS254" s="20">
        <v>0.6</v>
      </c>
      <c r="AT254" s="18">
        <v>9.5399999999999991</v>
      </c>
      <c r="AW254" s="18">
        <v>7.26</v>
      </c>
      <c r="AZ254">
        <v>0.18</v>
      </c>
      <c r="BC254">
        <v>0.54</v>
      </c>
      <c r="BD254" s="18">
        <v>5.07</v>
      </c>
      <c r="BG254" s="18">
        <v>6.27</v>
      </c>
    </row>
    <row r="255" spans="1:61">
      <c r="D255" t="s">
        <v>416</v>
      </c>
      <c r="E255" t="s">
        <v>123</v>
      </c>
      <c r="F255" t="s">
        <v>124</v>
      </c>
      <c r="G255" t="s">
        <v>283</v>
      </c>
      <c r="H255" t="s">
        <v>124</v>
      </c>
      <c r="I255" t="s">
        <v>124</v>
      </c>
      <c r="J255" t="s">
        <v>417</v>
      </c>
      <c r="K255" t="s">
        <v>126</v>
      </c>
      <c r="L255" t="s">
        <v>420</v>
      </c>
      <c r="M255" t="s">
        <v>132</v>
      </c>
      <c r="N255">
        <v>8</v>
      </c>
      <c r="O255" t="s">
        <v>418</v>
      </c>
      <c r="P255" t="s">
        <v>419</v>
      </c>
      <c r="Q255">
        <v>24.4</v>
      </c>
      <c r="R255" s="18">
        <v>6</v>
      </c>
      <c r="T255">
        <v>0.09</v>
      </c>
      <c r="U255" s="1"/>
      <c r="V255" s="1"/>
      <c r="W255" s="1"/>
      <c r="X255" s="20"/>
      <c r="Y255" s="1">
        <v>0.27</v>
      </c>
      <c r="Z255" s="20">
        <v>7.45</v>
      </c>
      <c r="AA255" s="20"/>
      <c r="AB255" s="20"/>
      <c r="AC255" s="20">
        <v>1.63</v>
      </c>
      <c r="AD255" s="20"/>
      <c r="AE255" s="20"/>
      <c r="AF255" s="20">
        <v>0.09</v>
      </c>
      <c r="AG255" s="20"/>
      <c r="AI255" s="20">
        <v>0.27</v>
      </c>
      <c r="AJ255" s="18">
        <v>9.24</v>
      </c>
      <c r="AM255" s="20">
        <v>2.5299999999999998</v>
      </c>
      <c r="AP255" s="20">
        <v>0.2</v>
      </c>
      <c r="AS255" s="20">
        <v>0.6</v>
      </c>
      <c r="AT255" s="18">
        <v>2.31</v>
      </c>
      <c r="AW255" s="18">
        <v>0.68</v>
      </c>
      <c r="AZ255">
        <v>0.18</v>
      </c>
      <c r="BC255">
        <v>0.54</v>
      </c>
      <c r="BD255" s="18">
        <v>4.8099999999999996</v>
      </c>
      <c r="BG255" s="18">
        <v>1.32</v>
      </c>
    </row>
    <row r="256" spans="1:61">
      <c r="D256" t="s">
        <v>416</v>
      </c>
      <c r="E256" t="s">
        <v>123</v>
      </c>
      <c r="F256" t="s">
        <v>124</v>
      </c>
      <c r="G256" t="s">
        <v>283</v>
      </c>
      <c r="H256" t="s">
        <v>124</v>
      </c>
      <c r="I256" t="s">
        <v>124</v>
      </c>
      <c r="J256" t="s">
        <v>417</v>
      </c>
      <c r="K256" t="s">
        <v>214</v>
      </c>
      <c r="L256" t="s">
        <v>421</v>
      </c>
      <c r="M256" t="s">
        <v>132</v>
      </c>
      <c r="N256">
        <v>8</v>
      </c>
      <c r="O256" t="s">
        <v>418</v>
      </c>
      <c r="P256" t="s">
        <v>419</v>
      </c>
      <c r="Q256">
        <v>9.5</v>
      </c>
      <c r="R256" s="18">
        <v>6</v>
      </c>
      <c r="T256">
        <v>0.15</v>
      </c>
      <c r="U256" s="1"/>
      <c r="V256" s="1"/>
      <c r="W256" s="1"/>
      <c r="X256" s="20"/>
      <c r="Y256" s="1">
        <v>0.45</v>
      </c>
      <c r="Z256" s="20">
        <v>5.45</v>
      </c>
      <c r="AA256" s="20"/>
      <c r="AB256" s="20"/>
      <c r="AC256" s="20">
        <v>1.64</v>
      </c>
      <c r="AD256" s="20"/>
      <c r="AE256" s="20"/>
      <c r="AF256" s="20">
        <v>0.08</v>
      </c>
      <c r="AG256" s="20"/>
      <c r="AI256" s="20">
        <v>0.24</v>
      </c>
      <c r="AJ256" s="18">
        <v>2.8</v>
      </c>
      <c r="AM256" s="20">
        <v>1.1200000000000001</v>
      </c>
      <c r="AP256" s="20">
        <v>0.18</v>
      </c>
      <c r="AS256" s="20">
        <v>0.54</v>
      </c>
      <c r="AT256" s="18">
        <v>5.66</v>
      </c>
      <c r="AW256" s="18">
        <v>3.66</v>
      </c>
      <c r="AZ256">
        <v>0.21</v>
      </c>
      <c r="BC256">
        <v>0.63</v>
      </c>
      <c r="BD256" s="18">
        <v>3.04</v>
      </c>
      <c r="BG256" s="18">
        <v>1.43</v>
      </c>
    </row>
    <row r="257" spans="1:59">
      <c r="D257" t="s">
        <v>416</v>
      </c>
      <c r="E257" t="s">
        <v>123</v>
      </c>
      <c r="F257" t="s">
        <v>124</v>
      </c>
      <c r="G257" t="s">
        <v>283</v>
      </c>
      <c r="H257" t="s">
        <v>124</v>
      </c>
      <c r="I257" t="s">
        <v>124</v>
      </c>
      <c r="J257" t="s">
        <v>417</v>
      </c>
      <c r="K257" t="s">
        <v>170</v>
      </c>
      <c r="L257" t="s">
        <v>422</v>
      </c>
      <c r="M257" t="s">
        <v>132</v>
      </c>
      <c r="N257">
        <v>8</v>
      </c>
      <c r="O257" t="s">
        <v>418</v>
      </c>
      <c r="P257" t="s">
        <v>419</v>
      </c>
      <c r="Q257">
        <v>26.4</v>
      </c>
      <c r="R257" s="18">
        <v>6</v>
      </c>
      <c r="T257">
        <v>0.15</v>
      </c>
      <c r="U257" s="1"/>
      <c r="V257" s="1"/>
      <c r="W257" s="1"/>
      <c r="X257" s="20"/>
      <c r="Y257" s="1">
        <v>0.45</v>
      </c>
      <c r="Z257" s="20">
        <v>10.27</v>
      </c>
      <c r="AA257" s="20"/>
      <c r="AB257" s="20"/>
      <c r="AC257" s="20">
        <v>5.4</v>
      </c>
      <c r="AD257" s="20"/>
      <c r="AE257" s="20"/>
      <c r="AF257" s="20">
        <v>0.08</v>
      </c>
      <c r="AG257" s="20"/>
      <c r="AI257" s="20">
        <v>0.24</v>
      </c>
      <c r="AJ257" s="18">
        <v>7.97</v>
      </c>
      <c r="AM257" s="20">
        <v>4</v>
      </c>
      <c r="AP257" s="20">
        <v>0.18</v>
      </c>
      <c r="AS257" s="20">
        <v>0.54</v>
      </c>
      <c r="AT257" s="18">
        <v>8.93</v>
      </c>
      <c r="AW257" s="18">
        <v>4.18</v>
      </c>
      <c r="AZ257">
        <v>0.21</v>
      </c>
      <c r="BC257">
        <v>0.63</v>
      </c>
      <c r="BD257" s="18">
        <v>5.99</v>
      </c>
      <c r="BG257" s="18">
        <v>3.32</v>
      </c>
    </row>
    <row r="258" spans="1:59">
      <c r="D258" t="s">
        <v>416</v>
      </c>
      <c r="E258" t="s">
        <v>123</v>
      </c>
      <c r="F258" t="s">
        <v>124</v>
      </c>
      <c r="G258" t="s">
        <v>283</v>
      </c>
      <c r="H258" t="s">
        <v>124</v>
      </c>
      <c r="I258" t="s">
        <v>124</v>
      </c>
      <c r="J258" t="s">
        <v>423</v>
      </c>
      <c r="K258" t="s">
        <v>126</v>
      </c>
      <c r="L258" t="s">
        <v>408</v>
      </c>
      <c r="M258" t="s">
        <v>132</v>
      </c>
      <c r="N258">
        <v>8</v>
      </c>
      <c r="O258" t="s">
        <v>424</v>
      </c>
      <c r="P258" t="s">
        <v>419</v>
      </c>
      <c r="Q258">
        <v>31.7</v>
      </c>
      <c r="R258" s="18">
        <v>6</v>
      </c>
      <c r="T258">
        <v>0.09</v>
      </c>
      <c r="U258" s="1"/>
      <c r="V258" s="1"/>
      <c r="W258" s="1"/>
      <c r="X258" s="20"/>
      <c r="Y258" s="1">
        <v>0.27</v>
      </c>
      <c r="Z258" s="20">
        <v>3.62</v>
      </c>
      <c r="AA258" s="20"/>
      <c r="AB258" s="20"/>
      <c r="AC258" s="20">
        <v>1.94</v>
      </c>
      <c r="AD258" s="20"/>
      <c r="AE258" s="20"/>
      <c r="AF258" s="20">
        <v>0.09</v>
      </c>
      <c r="AG258" s="20"/>
      <c r="AI258" s="20">
        <v>0.27</v>
      </c>
      <c r="AJ258" s="18">
        <v>3.8</v>
      </c>
      <c r="AM258" s="20">
        <v>1.22</v>
      </c>
      <c r="AP258" s="20">
        <v>0.2</v>
      </c>
      <c r="AS258" s="20">
        <v>0.6</v>
      </c>
      <c r="AT258" s="18">
        <v>6.25</v>
      </c>
      <c r="AW258" s="18">
        <v>2.09</v>
      </c>
      <c r="AZ258">
        <v>0.18</v>
      </c>
      <c r="BC258">
        <v>0.54</v>
      </c>
      <c r="BD258" s="18">
        <v>3.23</v>
      </c>
      <c r="BG258" s="18">
        <v>1.85</v>
      </c>
    </row>
    <row r="259" spans="1:59">
      <c r="D259" t="s">
        <v>416</v>
      </c>
      <c r="E259" t="s">
        <v>123</v>
      </c>
      <c r="F259" t="s">
        <v>124</v>
      </c>
      <c r="G259" t="s">
        <v>283</v>
      </c>
      <c r="H259" t="s">
        <v>124</v>
      </c>
      <c r="I259" t="s">
        <v>124</v>
      </c>
      <c r="J259" t="s">
        <v>423</v>
      </c>
      <c r="K259" t="s">
        <v>126</v>
      </c>
      <c r="L259" t="s">
        <v>420</v>
      </c>
      <c r="M259" t="s">
        <v>132</v>
      </c>
      <c r="N259">
        <v>8</v>
      </c>
      <c r="O259" t="s">
        <v>424</v>
      </c>
      <c r="P259" t="s">
        <v>419</v>
      </c>
      <c r="Q259">
        <v>24.4</v>
      </c>
      <c r="R259" s="18">
        <v>6</v>
      </c>
      <c r="T259">
        <v>0.09</v>
      </c>
      <c r="U259" s="1"/>
      <c r="V259" s="1"/>
      <c r="W259" s="1"/>
      <c r="X259" s="20"/>
      <c r="Y259" s="1">
        <v>0.27</v>
      </c>
      <c r="Z259" s="20">
        <v>3.21</v>
      </c>
      <c r="AA259" s="20"/>
      <c r="AB259" s="20"/>
      <c r="AC259" s="20">
        <v>0.96</v>
      </c>
      <c r="AD259" s="20"/>
      <c r="AE259" s="20"/>
      <c r="AF259" s="20">
        <v>0.09</v>
      </c>
      <c r="AG259" s="20"/>
      <c r="AI259" s="20">
        <v>0.27</v>
      </c>
      <c r="AJ259" s="18">
        <v>2.27</v>
      </c>
      <c r="AM259" s="20">
        <v>0.88</v>
      </c>
      <c r="AP259" s="20">
        <v>0.2</v>
      </c>
      <c r="AS259" s="20">
        <v>0.6</v>
      </c>
      <c r="AT259" s="18">
        <v>2.19</v>
      </c>
      <c r="AW259" s="18">
        <v>1.08</v>
      </c>
      <c r="AZ259">
        <v>0.18</v>
      </c>
      <c r="BC259">
        <v>0.54</v>
      </c>
      <c r="BD259" s="18">
        <v>3.3</v>
      </c>
      <c r="BG259" s="18">
        <v>1.1299999999999999</v>
      </c>
    </row>
    <row r="260" spans="1:59">
      <c r="D260" t="s">
        <v>416</v>
      </c>
      <c r="E260" t="s">
        <v>123</v>
      </c>
      <c r="F260" t="s">
        <v>124</v>
      </c>
      <c r="G260" t="s">
        <v>283</v>
      </c>
      <c r="H260" t="s">
        <v>124</v>
      </c>
      <c r="I260" t="s">
        <v>124</v>
      </c>
      <c r="J260" t="s">
        <v>423</v>
      </c>
      <c r="K260" t="s">
        <v>214</v>
      </c>
      <c r="L260" t="s">
        <v>421</v>
      </c>
      <c r="M260" t="s">
        <v>132</v>
      </c>
      <c r="N260">
        <v>8</v>
      </c>
      <c r="O260" t="s">
        <v>424</v>
      </c>
      <c r="P260" t="s">
        <v>419</v>
      </c>
      <c r="Q260">
        <v>9.5</v>
      </c>
      <c r="R260" s="18">
        <v>6</v>
      </c>
      <c r="T260">
        <v>0.15</v>
      </c>
      <c r="U260" s="1"/>
      <c r="V260" s="1"/>
      <c r="W260" s="1"/>
      <c r="X260" s="20"/>
      <c r="Y260" s="1">
        <v>0.45</v>
      </c>
      <c r="Z260" s="20">
        <v>1.75</v>
      </c>
      <c r="AA260" s="20"/>
      <c r="AB260" s="20"/>
      <c r="AC260" s="20">
        <v>0.62</v>
      </c>
      <c r="AD260" s="20"/>
      <c r="AE260" s="20"/>
      <c r="AF260" s="20">
        <v>0.08</v>
      </c>
      <c r="AG260" s="20"/>
      <c r="AI260" s="20">
        <v>0.24</v>
      </c>
      <c r="AJ260" s="18">
        <v>0.94</v>
      </c>
      <c r="AM260" s="20">
        <v>0.64</v>
      </c>
      <c r="AP260" s="20">
        <v>0.18</v>
      </c>
      <c r="AS260" s="20">
        <v>0.54</v>
      </c>
      <c r="AT260" s="18">
        <v>1.71</v>
      </c>
      <c r="AW260" s="18">
        <v>0.82</v>
      </c>
      <c r="AZ260">
        <v>0.21</v>
      </c>
      <c r="BC260">
        <v>0.63</v>
      </c>
      <c r="BD260" s="18">
        <v>1.21</v>
      </c>
      <c r="BG260" s="18">
        <v>0.49</v>
      </c>
    </row>
    <row r="261" spans="1:59">
      <c r="D261" t="s">
        <v>416</v>
      </c>
      <c r="E261" t="s">
        <v>123</v>
      </c>
      <c r="F261" t="s">
        <v>124</v>
      </c>
      <c r="G261" t="s">
        <v>283</v>
      </c>
      <c r="H261" t="s">
        <v>124</v>
      </c>
      <c r="I261" t="s">
        <v>124</v>
      </c>
      <c r="J261" t="s">
        <v>423</v>
      </c>
      <c r="K261" t="s">
        <v>170</v>
      </c>
      <c r="L261" t="s">
        <v>422</v>
      </c>
      <c r="M261" t="s">
        <v>132</v>
      </c>
      <c r="N261">
        <v>8</v>
      </c>
      <c r="O261" t="s">
        <v>424</v>
      </c>
      <c r="P261" t="s">
        <v>419</v>
      </c>
      <c r="Q261">
        <v>26.4</v>
      </c>
      <c r="R261" s="18">
        <v>6</v>
      </c>
      <c r="T261">
        <v>0.15</v>
      </c>
      <c r="U261" s="1"/>
      <c r="V261" s="1"/>
      <c r="W261" s="1"/>
      <c r="X261" s="20"/>
      <c r="Y261" s="1">
        <v>0.45</v>
      </c>
      <c r="Z261" s="20">
        <v>3.09</v>
      </c>
      <c r="AA261" s="20"/>
      <c r="AB261" s="20"/>
      <c r="AC261" s="20">
        <v>2.15</v>
      </c>
      <c r="AD261" s="20"/>
      <c r="AE261" s="20"/>
      <c r="AF261" s="20">
        <v>0.08</v>
      </c>
      <c r="AG261" s="20"/>
      <c r="AI261" s="20">
        <v>0.24</v>
      </c>
      <c r="AJ261" s="18">
        <v>4.1500000000000004</v>
      </c>
      <c r="AM261" s="20">
        <v>1.93</v>
      </c>
      <c r="AP261" s="20">
        <v>0.18</v>
      </c>
      <c r="AS261" s="20">
        <v>0.54</v>
      </c>
      <c r="AT261" s="18">
        <v>8.77</v>
      </c>
      <c r="AW261" s="18">
        <v>4.8600000000000003</v>
      </c>
      <c r="AZ261">
        <v>0.21</v>
      </c>
      <c r="BC261">
        <v>0.63</v>
      </c>
      <c r="BD261" s="18">
        <v>5.76</v>
      </c>
      <c r="BG261" s="18">
        <v>3.53</v>
      </c>
    </row>
    <row r="262" spans="1:59">
      <c r="D262" t="s">
        <v>416</v>
      </c>
      <c r="E262" t="s">
        <v>123</v>
      </c>
      <c r="F262" t="s">
        <v>124</v>
      </c>
      <c r="G262" t="s">
        <v>283</v>
      </c>
      <c r="H262" t="s">
        <v>124</v>
      </c>
      <c r="I262" t="s">
        <v>124</v>
      </c>
      <c r="J262" t="s">
        <v>417</v>
      </c>
      <c r="K262" t="s">
        <v>126</v>
      </c>
      <c r="L262" t="s">
        <v>408</v>
      </c>
      <c r="M262" t="s">
        <v>132</v>
      </c>
      <c r="N262">
        <v>8</v>
      </c>
      <c r="O262" t="s">
        <v>424</v>
      </c>
      <c r="P262" t="s">
        <v>419</v>
      </c>
      <c r="Q262">
        <v>31.7</v>
      </c>
      <c r="R262" s="18">
        <v>6</v>
      </c>
      <c r="T262">
        <v>0.09</v>
      </c>
      <c r="U262" s="1"/>
      <c r="V262" s="1"/>
      <c r="W262" s="1"/>
      <c r="X262" s="20"/>
      <c r="Y262" s="1">
        <v>0.27</v>
      </c>
      <c r="Z262" s="20">
        <v>2.15</v>
      </c>
      <c r="AA262" s="20"/>
      <c r="AB262" s="20"/>
      <c r="AC262" s="20">
        <v>1.01</v>
      </c>
      <c r="AD262" s="20"/>
      <c r="AE262" s="20"/>
      <c r="AF262" s="20">
        <v>0.09</v>
      </c>
      <c r="AG262" s="20"/>
      <c r="AI262" s="20">
        <v>0.27</v>
      </c>
      <c r="AJ262" s="18">
        <v>2.67</v>
      </c>
      <c r="AM262" s="20">
        <v>1.2</v>
      </c>
      <c r="AP262" s="20">
        <v>0.2</v>
      </c>
      <c r="AR262" s="1"/>
      <c r="AS262" s="20">
        <v>0.6</v>
      </c>
      <c r="AT262" s="20">
        <v>3.91</v>
      </c>
      <c r="AU262" s="20"/>
      <c r="AV262" s="20"/>
      <c r="AW262" s="20">
        <v>1.46</v>
      </c>
      <c r="AZ262">
        <v>0.18</v>
      </c>
      <c r="BC262">
        <v>0.54</v>
      </c>
      <c r="BD262" s="18">
        <v>2.2000000000000002</v>
      </c>
      <c r="BG262" s="18">
        <v>1.58</v>
      </c>
    </row>
    <row r="263" spans="1:59">
      <c r="D263" t="s">
        <v>416</v>
      </c>
      <c r="E263" t="s">
        <v>123</v>
      </c>
      <c r="F263" t="s">
        <v>124</v>
      </c>
      <c r="G263" t="s">
        <v>283</v>
      </c>
      <c r="H263" t="s">
        <v>124</v>
      </c>
      <c r="I263" t="s">
        <v>124</v>
      </c>
      <c r="J263" t="s">
        <v>417</v>
      </c>
      <c r="K263" t="s">
        <v>126</v>
      </c>
      <c r="L263" t="s">
        <v>420</v>
      </c>
      <c r="M263" t="s">
        <v>132</v>
      </c>
      <c r="N263">
        <v>8</v>
      </c>
      <c r="O263" t="s">
        <v>424</v>
      </c>
      <c r="P263" t="s">
        <v>419</v>
      </c>
      <c r="Q263">
        <v>24.4</v>
      </c>
      <c r="R263" s="18">
        <v>6</v>
      </c>
      <c r="T263">
        <v>0.09</v>
      </c>
      <c r="U263" s="1"/>
      <c r="V263" s="1"/>
      <c r="W263" s="1"/>
      <c r="X263" s="20"/>
      <c r="Y263" s="1">
        <v>0.27</v>
      </c>
      <c r="Z263" s="20">
        <v>2.76</v>
      </c>
      <c r="AA263" s="20"/>
      <c r="AB263" s="20"/>
      <c r="AC263" s="20">
        <v>0.82</v>
      </c>
      <c r="AD263" s="20"/>
      <c r="AE263" s="20"/>
      <c r="AF263" s="20">
        <v>0.09</v>
      </c>
      <c r="AG263" s="20"/>
      <c r="AI263" s="20">
        <v>0.27</v>
      </c>
      <c r="AJ263" s="18">
        <v>2.14</v>
      </c>
      <c r="AM263" s="20">
        <v>0.76</v>
      </c>
      <c r="AP263" s="20">
        <v>0.2</v>
      </c>
      <c r="AR263" s="1"/>
      <c r="AS263" s="20">
        <v>0.6</v>
      </c>
      <c r="AT263" s="20">
        <v>1.95</v>
      </c>
      <c r="AU263" s="20"/>
      <c r="AV263" s="20"/>
      <c r="AW263" s="20">
        <v>0.48</v>
      </c>
      <c r="AZ263">
        <v>0.18</v>
      </c>
      <c r="BC263">
        <v>0.54</v>
      </c>
      <c r="BD263" s="18">
        <v>2.35</v>
      </c>
      <c r="BG263" s="18">
        <v>0.86</v>
      </c>
    </row>
    <row r="264" spans="1:59">
      <c r="D264" t="s">
        <v>416</v>
      </c>
      <c r="E264" t="s">
        <v>123</v>
      </c>
      <c r="F264" t="s">
        <v>124</v>
      </c>
      <c r="G264" t="s">
        <v>283</v>
      </c>
      <c r="H264" t="s">
        <v>124</v>
      </c>
      <c r="I264" t="s">
        <v>124</v>
      </c>
      <c r="J264" t="s">
        <v>417</v>
      </c>
      <c r="K264" t="s">
        <v>214</v>
      </c>
      <c r="L264" t="s">
        <v>421</v>
      </c>
      <c r="M264" t="s">
        <v>132</v>
      </c>
      <c r="N264">
        <v>8</v>
      </c>
      <c r="O264" t="s">
        <v>424</v>
      </c>
      <c r="P264" t="s">
        <v>419</v>
      </c>
      <c r="Q264">
        <v>9.5</v>
      </c>
      <c r="R264" s="18">
        <v>6</v>
      </c>
      <c r="T264">
        <v>0.15</v>
      </c>
      <c r="U264" s="1"/>
      <c r="V264" s="1"/>
      <c r="W264" s="1"/>
      <c r="X264" s="20"/>
      <c r="Y264" s="1">
        <v>0.45</v>
      </c>
      <c r="Z264" s="20">
        <v>2.2400000000000002</v>
      </c>
      <c r="AA264" s="20"/>
      <c r="AB264" s="20"/>
      <c r="AC264" s="20">
        <v>0.68</v>
      </c>
      <c r="AD264" s="20"/>
      <c r="AE264" s="20"/>
      <c r="AF264" s="20">
        <v>0.08</v>
      </c>
      <c r="AG264" s="20"/>
      <c r="AI264" s="20">
        <v>0.24</v>
      </c>
      <c r="AJ264" s="18">
        <v>0.97</v>
      </c>
      <c r="AM264" s="20">
        <v>0.4</v>
      </c>
      <c r="AP264" s="20">
        <v>0.18</v>
      </c>
      <c r="AR264" s="1"/>
      <c r="AS264" s="20">
        <v>0.54</v>
      </c>
      <c r="AT264" s="20">
        <v>2.7</v>
      </c>
      <c r="AU264" s="20"/>
      <c r="AV264" s="20"/>
      <c r="AW264" s="20">
        <v>0.84</v>
      </c>
      <c r="AZ264">
        <v>0.21</v>
      </c>
      <c r="BC264">
        <v>0.63</v>
      </c>
      <c r="BD264" s="18">
        <v>1.73</v>
      </c>
      <c r="BG264" s="18">
        <v>0.62</v>
      </c>
    </row>
    <row r="265" spans="1:59">
      <c r="D265" t="s">
        <v>416</v>
      </c>
      <c r="E265" t="s">
        <v>123</v>
      </c>
      <c r="F265" t="s">
        <v>124</v>
      </c>
      <c r="G265" t="s">
        <v>283</v>
      </c>
      <c r="H265" t="s">
        <v>124</v>
      </c>
      <c r="I265" t="s">
        <v>124</v>
      </c>
      <c r="J265" t="s">
        <v>417</v>
      </c>
      <c r="K265" t="s">
        <v>170</v>
      </c>
      <c r="L265" t="s">
        <v>422</v>
      </c>
      <c r="M265" t="s">
        <v>132</v>
      </c>
      <c r="N265">
        <v>8</v>
      </c>
      <c r="O265" t="s">
        <v>424</v>
      </c>
      <c r="P265" t="s">
        <v>419</v>
      </c>
      <c r="Q265">
        <v>26.4</v>
      </c>
      <c r="R265" s="18">
        <v>6</v>
      </c>
      <c r="T265">
        <v>0.15</v>
      </c>
      <c r="U265" s="1"/>
      <c r="V265" s="1"/>
      <c r="W265" s="1"/>
      <c r="X265" s="20"/>
      <c r="Y265" s="1">
        <v>0.45</v>
      </c>
      <c r="Z265" s="20">
        <v>2.4500000000000002</v>
      </c>
      <c r="AA265" s="20"/>
      <c r="AB265" s="20"/>
      <c r="AC265" s="20">
        <v>1.35</v>
      </c>
      <c r="AD265" s="20"/>
      <c r="AE265" s="20"/>
      <c r="AF265" s="20">
        <v>0.08</v>
      </c>
      <c r="AG265" s="20"/>
      <c r="AI265" s="20">
        <v>0.24</v>
      </c>
      <c r="AJ265" s="18">
        <v>2.16</v>
      </c>
      <c r="AM265" s="20">
        <v>1.1100000000000001</v>
      </c>
      <c r="AP265" s="20">
        <v>0.18</v>
      </c>
      <c r="AR265" s="1"/>
      <c r="AS265" s="20">
        <v>0.54</v>
      </c>
      <c r="AT265" s="20">
        <v>3.81</v>
      </c>
      <c r="AU265" s="20"/>
      <c r="AV265" s="20"/>
      <c r="AW265" s="20">
        <v>1.69</v>
      </c>
      <c r="AZ265">
        <v>0.21</v>
      </c>
      <c r="BC265">
        <v>0.63</v>
      </c>
      <c r="BD265" s="18">
        <v>3.03</v>
      </c>
      <c r="BG265" s="18">
        <v>0.98</v>
      </c>
    </row>
    <row r="266" spans="1:59">
      <c r="D266" t="s">
        <v>416</v>
      </c>
      <c r="E266" t="s">
        <v>123</v>
      </c>
      <c r="F266" t="s">
        <v>124</v>
      </c>
      <c r="G266" t="s">
        <v>283</v>
      </c>
      <c r="H266" t="s">
        <v>124</v>
      </c>
      <c r="I266" t="s">
        <v>124</v>
      </c>
      <c r="J266" t="s">
        <v>423</v>
      </c>
      <c r="K266" t="s">
        <v>126</v>
      </c>
      <c r="L266" t="s">
        <v>408</v>
      </c>
      <c r="M266" t="s">
        <v>132</v>
      </c>
      <c r="N266">
        <v>8</v>
      </c>
      <c r="O266" t="s">
        <v>424</v>
      </c>
      <c r="P266" t="s">
        <v>419</v>
      </c>
      <c r="Q266">
        <v>31.7</v>
      </c>
      <c r="R266" s="18">
        <v>6</v>
      </c>
      <c r="T266">
        <v>0.09</v>
      </c>
      <c r="U266" s="1"/>
      <c r="V266" s="1"/>
      <c r="W266" s="1"/>
      <c r="X266" s="20"/>
      <c r="Y266" s="1">
        <v>0.27</v>
      </c>
      <c r="Z266" s="20">
        <v>2.68</v>
      </c>
      <c r="AA266" s="20"/>
      <c r="AB266" s="20"/>
      <c r="AC266" s="20">
        <v>1.88</v>
      </c>
      <c r="AD266" s="20"/>
      <c r="AE266" s="20"/>
      <c r="AF266" s="20">
        <v>0.09</v>
      </c>
      <c r="AG266" s="20"/>
      <c r="AI266" s="20">
        <v>0.27</v>
      </c>
      <c r="AJ266" s="18">
        <v>2.95</v>
      </c>
      <c r="AM266" s="20">
        <v>1.84</v>
      </c>
      <c r="AP266" s="20">
        <v>0.2</v>
      </c>
      <c r="AR266" s="1"/>
      <c r="AS266" s="20">
        <v>0.6</v>
      </c>
      <c r="AT266" s="20">
        <v>4.59</v>
      </c>
      <c r="AU266" s="20"/>
      <c r="AV266" s="20"/>
      <c r="AW266" s="20">
        <v>2.86</v>
      </c>
      <c r="AZ266">
        <v>0.18</v>
      </c>
      <c r="BC266">
        <v>0.54</v>
      </c>
      <c r="BD266" s="18">
        <v>2.48</v>
      </c>
      <c r="BG266" s="18">
        <v>2.62</v>
      </c>
    </row>
    <row r="267" spans="1:59">
      <c r="D267" t="s">
        <v>416</v>
      </c>
      <c r="E267" t="s">
        <v>123</v>
      </c>
      <c r="F267" t="s">
        <v>124</v>
      </c>
      <c r="G267" t="s">
        <v>283</v>
      </c>
      <c r="H267" t="s">
        <v>124</v>
      </c>
      <c r="I267" t="s">
        <v>124</v>
      </c>
      <c r="J267" t="s">
        <v>423</v>
      </c>
      <c r="K267" t="s">
        <v>126</v>
      </c>
      <c r="L267" t="s">
        <v>420</v>
      </c>
      <c r="M267" t="s">
        <v>132</v>
      </c>
      <c r="N267">
        <v>8</v>
      </c>
      <c r="O267" t="s">
        <v>424</v>
      </c>
      <c r="P267" t="s">
        <v>419</v>
      </c>
      <c r="Q267">
        <v>24.4</v>
      </c>
      <c r="R267" s="18">
        <v>6</v>
      </c>
      <c r="T267">
        <v>0.09</v>
      </c>
      <c r="U267" s="1"/>
      <c r="V267" s="1"/>
      <c r="W267" s="1"/>
      <c r="X267" s="20"/>
      <c r="Y267" s="1">
        <v>0.27</v>
      </c>
      <c r="Z267" s="20">
        <v>2.89</v>
      </c>
      <c r="AA267" s="20"/>
      <c r="AB267" s="20"/>
      <c r="AC267" s="20">
        <v>2.27</v>
      </c>
      <c r="AD267" s="20"/>
      <c r="AE267" s="20"/>
      <c r="AF267" s="20">
        <v>0.09</v>
      </c>
      <c r="AG267" s="20"/>
      <c r="AI267" s="20">
        <v>0.27</v>
      </c>
      <c r="AJ267" s="18">
        <v>2.65</v>
      </c>
      <c r="AM267" s="20">
        <v>2.58</v>
      </c>
      <c r="AP267" s="20">
        <v>0.2</v>
      </c>
      <c r="AR267" s="1"/>
      <c r="AS267" s="20">
        <v>0.6</v>
      </c>
      <c r="AT267" s="20">
        <v>2.81</v>
      </c>
      <c r="AU267" s="20"/>
      <c r="AV267" s="20"/>
      <c r="AW267" s="20">
        <v>2.33</v>
      </c>
      <c r="AZ267">
        <v>0.18</v>
      </c>
      <c r="BC267">
        <v>0.54</v>
      </c>
      <c r="BD267" s="18">
        <v>4.3499999999999996</v>
      </c>
      <c r="BG267" s="18">
        <v>4.13</v>
      </c>
    </row>
    <row r="268" spans="1:59">
      <c r="D268" t="s">
        <v>416</v>
      </c>
      <c r="E268" t="s">
        <v>123</v>
      </c>
      <c r="F268" t="s">
        <v>124</v>
      </c>
      <c r="G268" t="s">
        <v>283</v>
      </c>
      <c r="H268" t="s">
        <v>124</v>
      </c>
      <c r="I268" t="s">
        <v>124</v>
      </c>
      <c r="J268" t="s">
        <v>423</v>
      </c>
      <c r="K268" t="s">
        <v>214</v>
      </c>
      <c r="L268" t="s">
        <v>421</v>
      </c>
      <c r="M268" t="s">
        <v>132</v>
      </c>
      <c r="N268">
        <v>8</v>
      </c>
      <c r="O268" t="s">
        <v>424</v>
      </c>
      <c r="P268" t="s">
        <v>419</v>
      </c>
      <c r="Q268">
        <v>9.5</v>
      </c>
      <c r="R268" s="18">
        <v>6</v>
      </c>
      <c r="T268">
        <v>0.15</v>
      </c>
      <c r="U268" s="1"/>
      <c r="V268" s="1"/>
      <c r="W268" s="1"/>
      <c r="X268" s="20"/>
      <c r="Y268" s="1">
        <v>0.45</v>
      </c>
      <c r="Z268" s="20">
        <v>1.1399999999999999</v>
      </c>
      <c r="AA268" s="20"/>
      <c r="AB268" s="20"/>
      <c r="AC268" s="43">
        <v>0.3</v>
      </c>
      <c r="AD268" s="20"/>
      <c r="AE268" s="20"/>
      <c r="AF268" s="20">
        <v>0.08</v>
      </c>
      <c r="AG268" s="20"/>
      <c r="AI268" s="20">
        <v>0.24</v>
      </c>
      <c r="AJ268" s="18">
        <v>1.3</v>
      </c>
      <c r="AM268" s="20">
        <v>0.8</v>
      </c>
      <c r="AP268" s="20">
        <v>0.18</v>
      </c>
      <c r="AR268" s="1"/>
      <c r="AS268" s="20">
        <v>0.54</v>
      </c>
      <c r="AT268" s="20">
        <v>1.26</v>
      </c>
      <c r="AU268" s="20"/>
      <c r="AV268" s="20"/>
      <c r="AW268" s="20">
        <v>0.54</v>
      </c>
      <c r="AZ268">
        <v>0.21</v>
      </c>
      <c r="BC268">
        <v>0.63</v>
      </c>
      <c r="BD268" s="18">
        <v>0.68</v>
      </c>
      <c r="BG268" s="18">
        <v>0.21</v>
      </c>
    </row>
    <row r="269" spans="1:59">
      <c r="D269" t="s">
        <v>416</v>
      </c>
      <c r="E269" t="s">
        <v>123</v>
      </c>
      <c r="F269" t="s">
        <v>124</v>
      </c>
      <c r="G269" t="s">
        <v>283</v>
      </c>
      <c r="H269" t="s">
        <v>124</v>
      </c>
      <c r="I269" t="s">
        <v>124</v>
      </c>
      <c r="J269" t="s">
        <v>423</v>
      </c>
      <c r="K269" t="s">
        <v>170</v>
      </c>
      <c r="L269" t="s">
        <v>422</v>
      </c>
      <c r="M269" t="s">
        <v>132</v>
      </c>
      <c r="N269">
        <v>8</v>
      </c>
      <c r="O269" t="s">
        <v>424</v>
      </c>
      <c r="P269" t="s">
        <v>419</v>
      </c>
      <c r="Q269">
        <v>26.4</v>
      </c>
      <c r="R269" s="18">
        <v>6</v>
      </c>
      <c r="T269">
        <v>0.15</v>
      </c>
      <c r="U269" s="1"/>
      <c r="V269" s="1"/>
      <c r="W269" s="1"/>
      <c r="X269" s="20"/>
      <c r="Y269" s="1">
        <v>0.45</v>
      </c>
      <c r="Z269" s="20">
        <v>3.13</v>
      </c>
      <c r="AA269" s="20"/>
      <c r="AB269" s="20"/>
      <c r="AC269" s="20">
        <v>3.05</v>
      </c>
      <c r="AD269" s="20"/>
      <c r="AE269" s="20"/>
      <c r="AF269" s="20">
        <v>0.08</v>
      </c>
      <c r="AG269" s="20"/>
      <c r="AI269" s="20">
        <v>0.24</v>
      </c>
      <c r="AJ269" s="18">
        <v>2.33</v>
      </c>
      <c r="AM269" s="20">
        <v>2.31</v>
      </c>
      <c r="AP269" s="20">
        <v>0.18</v>
      </c>
      <c r="AR269" s="1"/>
      <c r="AS269" s="20">
        <v>0.54</v>
      </c>
      <c r="AT269" s="20">
        <v>3.27</v>
      </c>
      <c r="AU269" s="20"/>
      <c r="AV269" s="20"/>
      <c r="AW269" s="20">
        <v>1.66</v>
      </c>
      <c r="AZ269">
        <v>0.21</v>
      </c>
      <c r="BC269">
        <v>0.63</v>
      </c>
      <c r="BD269" s="18">
        <v>2.81</v>
      </c>
      <c r="BG269" s="18">
        <v>1.73</v>
      </c>
    </row>
    <row r="270" spans="1:59">
      <c r="A270" t="s">
        <v>425</v>
      </c>
      <c r="B270" s="55" t="s">
        <v>426</v>
      </c>
      <c r="D270" t="s">
        <v>427</v>
      </c>
      <c r="E270" t="s">
        <v>222</v>
      </c>
      <c r="F270" t="s">
        <v>124</v>
      </c>
      <c r="G270" t="s">
        <v>283</v>
      </c>
      <c r="H270" t="s">
        <v>124</v>
      </c>
      <c r="I270" t="s">
        <v>124</v>
      </c>
      <c r="K270" t="s">
        <v>144</v>
      </c>
      <c r="L270" t="s">
        <v>144</v>
      </c>
      <c r="M270" t="s">
        <v>131</v>
      </c>
      <c r="N270">
        <v>11</v>
      </c>
      <c r="O270">
        <v>175</v>
      </c>
      <c r="P270" t="s">
        <v>428</v>
      </c>
      <c r="Q270">
        <v>17.100000000000001</v>
      </c>
      <c r="R270" s="18">
        <v>3</v>
      </c>
      <c r="U270" s="1"/>
      <c r="V270" s="18" t="s">
        <v>270</v>
      </c>
      <c r="W270" s="1"/>
      <c r="X270" s="20"/>
      <c r="Z270" s="20">
        <v>0.68</v>
      </c>
      <c r="AA270" s="20"/>
      <c r="AB270" s="20"/>
      <c r="AC270" s="20">
        <v>0.01</v>
      </c>
      <c r="AD270" s="20"/>
      <c r="AE270" s="20"/>
      <c r="AF270" s="20"/>
      <c r="AG270" s="20"/>
      <c r="AI270" s="20"/>
      <c r="AJ270" s="21">
        <v>0.9</v>
      </c>
      <c r="AM270" s="20">
        <v>0.11</v>
      </c>
      <c r="AP270" s="20"/>
      <c r="AS270" s="20"/>
      <c r="AT270" s="18">
        <v>0.22</v>
      </c>
      <c r="AW270" s="44">
        <v>1E-4</v>
      </c>
      <c r="BD270" s="18">
        <v>1.1100000000000001</v>
      </c>
      <c r="BG270" s="18">
        <v>0.05</v>
      </c>
    </row>
    <row r="271" spans="1:59">
      <c r="D271" t="s">
        <v>427</v>
      </c>
      <c r="E271" t="s">
        <v>222</v>
      </c>
      <c r="F271" t="s">
        <v>124</v>
      </c>
      <c r="G271" t="s">
        <v>283</v>
      </c>
      <c r="H271" t="s">
        <v>124</v>
      </c>
      <c r="I271" t="s">
        <v>124</v>
      </c>
      <c r="K271" t="s">
        <v>144</v>
      </c>
      <c r="L271" t="s">
        <v>144</v>
      </c>
      <c r="M271" t="s">
        <v>131</v>
      </c>
      <c r="N271">
        <v>11</v>
      </c>
      <c r="O271">
        <v>175</v>
      </c>
      <c r="P271" t="s">
        <v>428</v>
      </c>
      <c r="Q271">
        <v>17.899999999999999</v>
      </c>
      <c r="R271" s="18">
        <v>3</v>
      </c>
      <c r="U271" s="1"/>
      <c r="V271" s="1"/>
      <c r="W271" s="1"/>
      <c r="X271" s="20"/>
      <c r="Z271" s="20">
        <v>0.75</v>
      </c>
      <c r="AA271" s="20"/>
      <c r="AB271" s="20"/>
      <c r="AC271" s="20">
        <v>0.12</v>
      </c>
      <c r="AD271" s="20"/>
      <c r="AE271" s="20"/>
      <c r="AF271" s="20"/>
      <c r="AG271" s="20"/>
      <c r="AI271" s="20"/>
      <c r="AJ271" s="18">
        <v>1.07</v>
      </c>
      <c r="AM271" s="20">
        <v>7.0000000000000007E-2</v>
      </c>
      <c r="AP271" s="20"/>
      <c r="AS271" s="20"/>
      <c r="AT271" s="18">
        <v>0.31</v>
      </c>
      <c r="AW271" s="18">
        <v>0.04</v>
      </c>
      <c r="BD271" s="18">
        <v>1.17</v>
      </c>
      <c r="BG271" s="18">
        <v>0.09</v>
      </c>
    </row>
    <row r="272" spans="1:59">
      <c r="D272" t="s">
        <v>427</v>
      </c>
      <c r="E272" t="s">
        <v>222</v>
      </c>
      <c r="F272" t="s">
        <v>124</v>
      </c>
      <c r="G272" t="s">
        <v>283</v>
      </c>
      <c r="H272" t="s">
        <v>124</v>
      </c>
      <c r="I272" t="s">
        <v>124</v>
      </c>
      <c r="K272" t="s">
        <v>144</v>
      </c>
      <c r="L272" t="s">
        <v>144</v>
      </c>
      <c r="M272" t="s">
        <v>131</v>
      </c>
      <c r="N272">
        <v>11</v>
      </c>
      <c r="O272">
        <v>175</v>
      </c>
      <c r="P272" t="s">
        <v>428</v>
      </c>
      <c r="Q272">
        <v>18.2</v>
      </c>
      <c r="R272" s="18">
        <v>3</v>
      </c>
      <c r="U272" s="1"/>
      <c r="V272" s="1"/>
      <c r="W272" s="1"/>
      <c r="X272" s="20"/>
      <c r="Z272" s="20">
        <v>0.84</v>
      </c>
      <c r="AA272" s="20"/>
      <c r="AB272" s="20"/>
      <c r="AC272" s="20">
        <v>0.14000000000000001</v>
      </c>
      <c r="AD272" s="20"/>
      <c r="AE272" s="20"/>
      <c r="AF272" s="20"/>
      <c r="AG272" s="20"/>
      <c r="AI272" s="20"/>
      <c r="AJ272" s="18">
        <v>1.21</v>
      </c>
      <c r="AM272" s="20">
        <v>0.04</v>
      </c>
      <c r="AP272" s="20"/>
      <c r="AS272" s="20"/>
      <c r="AT272" s="18">
        <v>0.57999999999999996</v>
      </c>
      <c r="AW272" s="18">
        <v>0.14000000000000001</v>
      </c>
      <c r="BD272" s="18">
        <v>1.23</v>
      </c>
      <c r="BG272" s="18">
        <v>0.16</v>
      </c>
    </row>
    <row r="273" spans="1:59">
      <c r="D273" t="s">
        <v>427</v>
      </c>
      <c r="E273" t="s">
        <v>222</v>
      </c>
      <c r="F273" t="s">
        <v>124</v>
      </c>
      <c r="G273" t="s">
        <v>283</v>
      </c>
      <c r="H273" t="s">
        <v>429</v>
      </c>
      <c r="I273" t="s">
        <v>124</v>
      </c>
      <c r="K273" t="s">
        <v>144</v>
      </c>
      <c r="L273" t="s">
        <v>144</v>
      </c>
      <c r="M273" t="s">
        <v>131</v>
      </c>
      <c r="N273">
        <v>11</v>
      </c>
      <c r="O273">
        <v>175</v>
      </c>
      <c r="P273" t="s">
        <v>428</v>
      </c>
      <c r="Q273">
        <v>17</v>
      </c>
      <c r="R273" s="18">
        <v>3</v>
      </c>
      <c r="U273" s="1"/>
      <c r="V273" s="1"/>
      <c r="W273" s="1"/>
      <c r="X273" s="20"/>
      <c r="Z273" s="20">
        <v>0.59</v>
      </c>
      <c r="AA273" s="20"/>
      <c r="AB273" s="20"/>
      <c r="AC273" s="43">
        <v>0.1</v>
      </c>
      <c r="AD273" s="20"/>
      <c r="AE273" s="20"/>
      <c r="AF273" s="20"/>
      <c r="AG273" s="20"/>
      <c r="AI273" s="20"/>
      <c r="AJ273" s="21">
        <v>0.8</v>
      </c>
      <c r="AM273" s="20">
        <v>0.02</v>
      </c>
      <c r="AP273" s="20"/>
      <c r="AS273" s="20"/>
      <c r="AT273" s="21">
        <v>0.2</v>
      </c>
      <c r="AW273" s="18">
        <v>0.01</v>
      </c>
      <c r="BD273" s="18">
        <v>1.01</v>
      </c>
      <c r="BG273" s="18">
        <v>0.11</v>
      </c>
    </row>
    <row r="274" spans="1:59">
      <c r="D274" t="s">
        <v>427</v>
      </c>
      <c r="E274" t="s">
        <v>222</v>
      </c>
      <c r="F274" t="s">
        <v>124</v>
      </c>
      <c r="G274" t="s">
        <v>283</v>
      </c>
      <c r="H274" t="s">
        <v>429</v>
      </c>
      <c r="I274" t="s">
        <v>124</v>
      </c>
      <c r="K274" t="s">
        <v>144</v>
      </c>
      <c r="L274" t="s">
        <v>144</v>
      </c>
      <c r="M274" t="s">
        <v>131</v>
      </c>
      <c r="N274">
        <v>11</v>
      </c>
      <c r="O274">
        <v>175</v>
      </c>
      <c r="P274" t="s">
        <v>428</v>
      </c>
      <c r="Q274">
        <v>17.600000000000001</v>
      </c>
      <c r="R274" s="18">
        <v>3</v>
      </c>
      <c r="U274" s="1"/>
      <c r="V274" s="1"/>
      <c r="W274" s="1"/>
      <c r="X274" s="20"/>
      <c r="Z274" s="20">
        <v>0.63</v>
      </c>
      <c r="AA274" s="20"/>
      <c r="AB274" s="20"/>
      <c r="AC274" s="20">
        <v>0.03</v>
      </c>
      <c r="AD274" s="20"/>
      <c r="AE274" s="20"/>
      <c r="AF274" s="20"/>
      <c r="AG274" s="20"/>
      <c r="AI274" s="20"/>
      <c r="AJ274" s="18">
        <v>0.96</v>
      </c>
      <c r="AM274" s="20">
        <v>0.02</v>
      </c>
      <c r="AP274" s="20"/>
      <c r="AS274" s="20"/>
      <c r="AT274" s="18">
        <v>0.25</v>
      </c>
      <c r="AW274" s="18">
        <v>0.03</v>
      </c>
      <c r="BD274" s="18">
        <v>1.06</v>
      </c>
      <c r="BG274" s="18">
        <v>0.12</v>
      </c>
    </row>
    <row r="275" spans="1:59">
      <c r="D275" t="s">
        <v>427</v>
      </c>
      <c r="E275" t="s">
        <v>222</v>
      </c>
      <c r="F275" t="s">
        <v>124</v>
      </c>
      <c r="G275" t="s">
        <v>283</v>
      </c>
      <c r="H275" t="s">
        <v>429</v>
      </c>
      <c r="I275" t="s">
        <v>124</v>
      </c>
      <c r="K275" t="s">
        <v>144</v>
      </c>
      <c r="L275" t="s">
        <v>144</v>
      </c>
      <c r="M275" t="s">
        <v>131</v>
      </c>
      <c r="N275">
        <v>11</v>
      </c>
      <c r="O275">
        <v>175</v>
      </c>
      <c r="P275" t="s">
        <v>428</v>
      </c>
      <c r="Q275">
        <v>17.899999999999999</v>
      </c>
      <c r="R275" s="18">
        <v>3</v>
      </c>
      <c r="U275" s="1"/>
      <c r="V275" s="1"/>
      <c r="W275" s="1"/>
      <c r="X275" s="20"/>
      <c r="Z275" s="20">
        <v>0.69</v>
      </c>
      <c r="AA275" s="20"/>
      <c r="AB275" s="20"/>
      <c r="AC275" s="20">
        <v>0.15</v>
      </c>
      <c r="AD275" s="20"/>
      <c r="AE275" s="20"/>
      <c r="AF275" s="20"/>
      <c r="AG275" s="20"/>
      <c r="AI275" s="20"/>
      <c r="AJ275" s="18">
        <v>1.0900000000000001</v>
      </c>
      <c r="AM275" s="20">
        <v>0.02</v>
      </c>
      <c r="AP275" s="20"/>
      <c r="AS275" s="20"/>
      <c r="AT275" s="18">
        <v>0.48</v>
      </c>
      <c r="AW275" s="18">
        <v>0.03</v>
      </c>
      <c r="BD275" s="18">
        <v>1.1100000000000001</v>
      </c>
      <c r="BG275" s="18">
        <v>0.14000000000000001</v>
      </c>
    </row>
    <row r="276" spans="1:59">
      <c r="D276" t="s">
        <v>427</v>
      </c>
      <c r="E276" t="s">
        <v>222</v>
      </c>
      <c r="F276" t="s">
        <v>124</v>
      </c>
      <c r="G276" t="s">
        <v>283</v>
      </c>
      <c r="H276" t="s">
        <v>430</v>
      </c>
      <c r="I276" t="s">
        <v>124</v>
      </c>
      <c r="K276" t="s">
        <v>144</v>
      </c>
      <c r="L276" t="s">
        <v>144</v>
      </c>
      <c r="M276" t="s">
        <v>131</v>
      </c>
      <c r="N276">
        <v>11</v>
      </c>
      <c r="O276">
        <v>175</v>
      </c>
      <c r="P276" t="s">
        <v>428</v>
      </c>
      <c r="Q276">
        <v>16.8</v>
      </c>
      <c r="R276" s="18">
        <v>3</v>
      </c>
      <c r="U276" s="1"/>
      <c r="V276" s="1"/>
      <c r="W276" s="1"/>
      <c r="X276" s="20"/>
      <c r="Z276" s="20">
        <v>0.51</v>
      </c>
      <c r="AA276" s="20"/>
      <c r="AB276" s="20"/>
      <c r="AC276" s="20">
        <v>0.09</v>
      </c>
      <c r="AD276" s="20"/>
      <c r="AE276" s="20"/>
      <c r="AF276" s="20"/>
      <c r="AG276" s="20"/>
      <c r="AI276" s="20"/>
      <c r="AJ276" s="18">
        <v>0.75</v>
      </c>
      <c r="AM276" s="20">
        <v>0.02</v>
      </c>
      <c r="AP276" s="20"/>
      <c r="AS276" s="20"/>
      <c r="AT276" s="18">
        <v>0.17</v>
      </c>
      <c r="AW276" s="18">
        <v>0.02</v>
      </c>
      <c r="BD276" s="18">
        <v>0.93</v>
      </c>
      <c r="BG276" s="21">
        <v>0.1</v>
      </c>
    </row>
    <row r="277" spans="1:59">
      <c r="D277" t="s">
        <v>427</v>
      </c>
      <c r="E277" t="s">
        <v>222</v>
      </c>
      <c r="F277" t="s">
        <v>124</v>
      </c>
      <c r="G277" t="s">
        <v>283</v>
      </c>
      <c r="H277" t="s">
        <v>430</v>
      </c>
      <c r="I277" t="s">
        <v>124</v>
      </c>
      <c r="K277" t="s">
        <v>144</v>
      </c>
      <c r="L277" t="s">
        <v>144</v>
      </c>
      <c r="M277" t="s">
        <v>131</v>
      </c>
      <c r="N277">
        <v>11</v>
      </c>
      <c r="O277">
        <v>175</v>
      </c>
      <c r="P277" t="s">
        <v>428</v>
      </c>
      <c r="Q277">
        <v>17.399999999999999</v>
      </c>
      <c r="R277" s="18">
        <v>3</v>
      </c>
      <c r="U277" s="1"/>
      <c r="V277" s="1"/>
      <c r="W277" s="1"/>
      <c r="X277" s="20"/>
      <c r="Z277" s="20">
        <v>0.56999999999999995</v>
      </c>
      <c r="AA277" s="20"/>
      <c r="AB277" s="20"/>
      <c r="AC277" s="20">
        <v>0.11</v>
      </c>
      <c r="AD277" s="20"/>
      <c r="AE277" s="20"/>
      <c r="AF277" s="20"/>
      <c r="AG277" s="20"/>
      <c r="AI277" s="20"/>
      <c r="AJ277" s="18">
        <v>0.89</v>
      </c>
      <c r="AM277" s="20">
        <v>0.05</v>
      </c>
      <c r="AP277" s="20"/>
      <c r="AS277" s="20"/>
      <c r="AT277" s="18">
        <v>0.21</v>
      </c>
      <c r="AW277" s="18">
        <v>0.08</v>
      </c>
      <c r="BD277" s="18">
        <v>1.01</v>
      </c>
      <c r="BG277" s="18">
        <v>0.05</v>
      </c>
    </row>
    <row r="278" spans="1:59">
      <c r="D278" t="s">
        <v>427</v>
      </c>
      <c r="E278" t="s">
        <v>222</v>
      </c>
      <c r="F278" t="s">
        <v>124</v>
      </c>
      <c r="G278" t="s">
        <v>283</v>
      </c>
      <c r="H278" t="s">
        <v>430</v>
      </c>
      <c r="I278" t="s">
        <v>124</v>
      </c>
      <c r="K278" t="s">
        <v>144</v>
      </c>
      <c r="L278" t="s">
        <v>144</v>
      </c>
      <c r="M278" t="s">
        <v>131</v>
      </c>
      <c r="N278">
        <v>11</v>
      </c>
      <c r="O278">
        <v>175</v>
      </c>
      <c r="P278" t="s">
        <v>428</v>
      </c>
      <c r="Q278">
        <v>17.7</v>
      </c>
      <c r="R278" s="18">
        <v>3</v>
      </c>
      <c r="U278" s="1"/>
      <c r="V278" s="1"/>
      <c r="W278" s="1"/>
      <c r="X278" s="20"/>
      <c r="Z278" s="20">
        <v>0.64</v>
      </c>
      <c r="AA278" s="20"/>
      <c r="AB278" s="20"/>
      <c r="AC278" s="20">
        <v>7.0000000000000007E-2</v>
      </c>
      <c r="AD278" s="20"/>
      <c r="AE278" s="20"/>
      <c r="AF278" s="20"/>
      <c r="AG278" s="20"/>
      <c r="AI278" s="20"/>
      <c r="AJ278" s="18">
        <v>1.02</v>
      </c>
      <c r="AM278" s="20">
        <v>0.01</v>
      </c>
      <c r="AP278" s="20"/>
      <c r="AS278" s="20"/>
      <c r="AT278" s="18">
        <v>0.45</v>
      </c>
      <c r="AW278" s="18">
        <v>0.06</v>
      </c>
      <c r="BD278" s="18">
        <v>1.05</v>
      </c>
      <c r="BG278" s="18">
        <v>0.08</v>
      </c>
    </row>
    <row r="279" spans="1:59">
      <c r="D279" t="s">
        <v>427</v>
      </c>
      <c r="E279" t="s">
        <v>222</v>
      </c>
      <c r="F279" t="s">
        <v>124</v>
      </c>
      <c r="G279" t="s">
        <v>283</v>
      </c>
      <c r="H279" t="s">
        <v>431</v>
      </c>
      <c r="K279" t="s">
        <v>144</v>
      </c>
      <c r="L279" t="s">
        <v>144</v>
      </c>
      <c r="M279" t="s">
        <v>131</v>
      </c>
      <c r="N279">
        <v>11</v>
      </c>
      <c r="O279">
        <v>175</v>
      </c>
      <c r="P279" t="s">
        <v>428</v>
      </c>
      <c r="Q279">
        <v>17.059999999999999</v>
      </c>
      <c r="R279" s="18">
        <v>3</v>
      </c>
      <c r="U279" s="1"/>
      <c r="V279" s="1"/>
      <c r="W279" s="1"/>
      <c r="X279" s="20"/>
      <c r="Z279" s="20">
        <v>0.62</v>
      </c>
      <c r="AA279" s="20"/>
      <c r="AB279" s="20"/>
      <c r="AC279" s="20">
        <v>0.13</v>
      </c>
      <c r="AD279" s="20"/>
      <c r="AE279" s="20"/>
      <c r="AF279" s="20"/>
      <c r="AG279" s="20"/>
      <c r="AI279" s="20"/>
      <c r="AJ279" s="18">
        <v>0.86</v>
      </c>
      <c r="AM279" s="20">
        <v>0.04</v>
      </c>
      <c r="AP279" s="20"/>
      <c r="AS279" s="20"/>
      <c r="AT279" s="21">
        <v>0.2</v>
      </c>
      <c r="AW279">
        <v>1E-4</v>
      </c>
      <c r="BD279" s="18">
        <v>1.05</v>
      </c>
      <c r="BG279" s="18">
        <v>0.16</v>
      </c>
    </row>
    <row r="280" spans="1:59">
      <c r="D280" t="s">
        <v>427</v>
      </c>
      <c r="E280" t="s">
        <v>222</v>
      </c>
      <c r="F280" t="s">
        <v>124</v>
      </c>
      <c r="G280" t="s">
        <v>283</v>
      </c>
      <c r="H280" t="s">
        <v>431</v>
      </c>
      <c r="K280" t="s">
        <v>144</v>
      </c>
      <c r="L280" t="s">
        <v>144</v>
      </c>
      <c r="M280" t="s">
        <v>131</v>
      </c>
      <c r="N280">
        <v>11</v>
      </c>
      <c r="O280">
        <v>175</v>
      </c>
      <c r="P280" t="s">
        <v>428</v>
      </c>
      <c r="Q280">
        <v>17.68</v>
      </c>
      <c r="R280" s="18">
        <v>3</v>
      </c>
      <c r="U280" s="1"/>
      <c r="V280" s="1"/>
      <c r="W280" s="1"/>
      <c r="X280" s="20"/>
      <c r="Z280" s="20">
        <v>0.67</v>
      </c>
      <c r="AA280" s="20"/>
      <c r="AB280" s="20"/>
      <c r="AC280" s="20">
        <v>0.05</v>
      </c>
      <c r="AD280" s="20"/>
      <c r="AE280" s="20"/>
      <c r="AF280" s="20"/>
      <c r="AG280" s="20"/>
      <c r="AI280" s="20"/>
      <c r="AJ280" s="21">
        <v>1</v>
      </c>
      <c r="AM280" s="20">
        <v>0.11</v>
      </c>
      <c r="AP280" s="20"/>
      <c r="AS280" s="20"/>
      <c r="AT280" s="18">
        <v>0.27</v>
      </c>
      <c r="AW280" s="18">
        <v>0.01</v>
      </c>
      <c r="BD280" s="18">
        <v>1.1200000000000001</v>
      </c>
      <c r="BG280" s="18">
        <v>0.02</v>
      </c>
    </row>
    <row r="281" spans="1:59">
      <c r="D281" t="s">
        <v>427</v>
      </c>
      <c r="E281" t="s">
        <v>222</v>
      </c>
      <c r="F281" t="s">
        <v>124</v>
      </c>
      <c r="G281" t="s">
        <v>283</v>
      </c>
      <c r="H281" t="s">
        <v>431</v>
      </c>
      <c r="K281" t="s">
        <v>144</v>
      </c>
      <c r="L281" t="s">
        <v>144</v>
      </c>
      <c r="M281" t="s">
        <v>131</v>
      </c>
      <c r="N281">
        <v>11</v>
      </c>
      <c r="O281">
        <v>175</v>
      </c>
      <c r="P281" t="s">
        <v>428</v>
      </c>
      <c r="Q281">
        <v>18.010000000000002</v>
      </c>
      <c r="R281" s="18">
        <v>3</v>
      </c>
      <c r="U281" s="1"/>
      <c r="V281" s="1"/>
      <c r="W281" s="1"/>
      <c r="X281" s="20"/>
      <c r="Z281" s="20">
        <v>0.73</v>
      </c>
      <c r="AA281" s="20"/>
      <c r="AB281" s="20"/>
      <c r="AC281" s="20">
        <v>0.01</v>
      </c>
      <c r="AD281" s="20"/>
      <c r="AE281" s="20"/>
      <c r="AF281" s="20"/>
      <c r="AG281" s="20"/>
      <c r="AI281" s="20"/>
      <c r="AJ281" s="18">
        <v>1.1499999999999999</v>
      </c>
      <c r="AM281" s="20">
        <v>7.0000000000000007E-2</v>
      </c>
      <c r="AP281" s="20"/>
      <c r="AS281" s="20"/>
      <c r="AT281" s="18">
        <v>0.51</v>
      </c>
      <c r="AW281" s="18">
        <v>0.14000000000000001</v>
      </c>
      <c r="BD281" s="18">
        <v>1.18</v>
      </c>
      <c r="BG281" s="18">
        <v>0.03</v>
      </c>
    </row>
    <row r="282" spans="1:59">
      <c r="D282" t="s">
        <v>427</v>
      </c>
      <c r="E282" t="s">
        <v>222</v>
      </c>
      <c r="F282" t="s">
        <v>124</v>
      </c>
      <c r="G282" t="s">
        <v>283</v>
      </c>
      <c r="H282" t="s">
        <v>432</v>
      </c>
      <c r="K282" t="s">
        <v>144</v>
      </c>
      <c r="L282" t="s">
        <v>144</v>
      </c>
      <c r="M282" t="s">
        <v>131</v>
      </c>
      <c r="N282">
        <v>11</v>
      </c>
      <c r="O282">
        <v>175</v>
      </c>
      <c r="P282" t="s">
        <v>428</v>
      </c>
      <c r="Q282">
        <v>17.88</v>
      </c>
      <c r="R282" s="18">
        <v>3</v>
      </c>
      <c r="U282" s="1"/>
      <c r="V282" s="1"/>
      <c r="W282" s="1"/>
      <c r="X282" s="20"/>
      <c r="Z282" s="43">
        <v>0.5</v>
      </c>
      <c r="AA282" s="20"/>
      <c r="AB282" s="20"/>
      <c r="AC282" s="20">
        <v>0.08</v>
      </c>
      <c r="AD282" s="20"/>
      <c r="AE282" s="20"/>
      <c r="AF282" s="20"/>
      <c r="AG282" s="20"/>
      <c r="AI282" s="20"/>
      <c r="AJ282" s="18">
        <v>0.77</v>
      </c>
      <c r="AM282" s="20">
        <v>0.13</v>
      </c>
      <c r="AP282" s="20"/>
      <c r="AS282" s="20"/>
      <c r="AT282" s="18">
        <v>0.14000000000000001</v>
      </c>
      <c r="AW282" s="18">
        <v>0.01</v>
      </c>
      <c r="BD282" s="18">
        <v>0.86</v>
      </c>
      <c r="BG282" s="18">
        <v>0.04</v>
      </c>
    </row>
    <row r="283" spans="1:59">
      <c r="D283" t="s">
        <v>427</v>
      </c>
      <c r="E283" t="s">
        <v>222</v>
      </c>
      <c r="F283" t="s">
        <v>124</v>
      </c>
      <c r="G283" t="s">
        <v>283</v>
      </c>
      <c r="H283" t="s">
        <v>432</v>
      </c>
      <c r="K283" t="s">
        <v>144</v>
      </c>
      <c r="L283" t="s">
        <v>144</v>
      </c>
      <c r="M283" t="s">
        <v>131</v>
      </c>
      <c r="N283">
        <v>11</v>
      </c>
      <c r="O283">
        <v>175</v>
      </c>
      <c r="P283" t="s">
        <v>428</v>
      </c>
      <c r="Q283">
        <v>17.43</v>
      </c>
      <c r="R283" s="18">
        <v>3</v>
      </c>
      <c r="U283" s="1"/>
      <c r="V283" s="1"/>
      <c r="W283" s="1"/>
      <c r="X283" s="20"/>
      <c r="Z283" s="20">
        <v>0.54</v>
      </c>
      <c r="AA283" s="20"/>
      <c r="AB283" s="20"/>
      <c r="AC283" s="20">
        <v>0.01</v>
      </c>
      <c r="AD283" s="20"/>
      <c r="AE283" s="20"/>
      <c r="AF283" s="20"/>
      <c r="AG283" s="20"/>
      <c r="AI283" s="20"/>
      <c r="AJ283" s="18">
        <v>0.85</v>
      </c>
      <c r="AM283">
        <v>1E-4</v>
      </c>
      <c r="AP283" s="20"/>
      <c r="AS283" s="20"/>
      <c r="AT283" s="18">
        <v>0.18</v>
      </c>
      <c r="AW283" s="18">
        <v>0.06</v>
      </c>
      <c r="BD283" s="18">
        <v>0.92</v>
      </c>
      <c r="BG283">
        <v>1E-4</v>
      </c>
    </row>
    <row r="284" spans="1:59">
      <c r="D284" t="s">
        <v>427</v>
      </c>
      <c r="E284" t="s">
        <v>222</v>
      </c>
      <c r="F284" t="s">
        <v>124</v>
      </c>
      <c r="G284" t="s">
        <v>283</v>
      </c>
      <c r="H284" t="s">
        <v>432</v>
      </c>
      <c r="K284" t="s">
        <v>144</v>
      </c>
      <c r="L284" t="s">
        <v>144</v>
      </c>
      <c r="M284" t="s">
        <v>131</v>
      </c>
      <c r="N284">
        <v>11</v>
      </c>
      <c r="O284">
        <v>175</v>
      </c>
      <c r="P284" t="s">
        <v>428</v>
      </c>
      <c r="Q284">
        <v>17.73</v>
      </c>
      <c r="R284" s="18">
        <v>3</v>
      </c>
      <c r="U284" s="1"/>
      <c r="V284" s="1"/>
      <c r="W284" s="1"/>
      <c r="X284" s="20"/>
      <c r="Z284" s="20">
        <v>0.61</v>
      </c>
      <c r="AA284" s="20"/>
      <c r="AB284" s="20"/>
      <c r="AC284" s="20">
        <v>0.13</v>
      </c>
      <c r="AD284" s="20"/>
      <c r="AE284" s="20"/>
      <c r="AF284" s="20"/>
      <c r="AG284" s="20"/>
      <c r="AI284" s="20"/>
      <c r="AJ284" s="18">
        <v>0.97</v>
      </c>
      <c r="AM284" s="20">
        <v>0.16</v>
      </c>
      <c r="AP284" s="20"/>
      <c r="AS284" s="20"/>
      <c r="AT284" s="18">
        <v>0.39</v>
      </c>
      <c r="AW284" s="18">
        <v>0.11</v>
      </c>
      <c r="BD284" s="18">
        <v>0.99</v>
      </c>
      <c r="BG284" s="18">
        <v>0.13</v>
      </c>
    </row>
    <row r="285" spans="1:59">
      <c r="D285" t="s">
        <v>427</v>
      </c>
      <c r="E285" t="s">
        <v>222</v>
      </c>
      <c r="F285" t="s">
        <v>124</v>
      </c>
      <c r="G285" t="s">
        <v>283</v>
      </c>
      <c r="H285" t="s">
        <v>433</v>
      </c>
      <c r="I285" t="s">
        <v>124</v>
      </c>
      <c r="K285" t="s">
        <v>144</v>
      </c>
      <c r="L285" t="s">
        <v>144</v>
      </c>
      <c r="M285" t="s">
        <v>131</v>
      </c>
      <c r="N285">
        <v>11</v>
      </c>
      <c r="O285">
        <v>175</v>
      </c>
      <c r="P285" t="s">
        <v>428</v>
      </c>
      <c r="Q285">
        <v>16.7</v>
      </c>
      <c r="R285" s="18">
        <v>3</v>
      </c>
      <c r="U285" s="1"/>
      <c r="V285" s="1"/>
      <c r="W285" s="1"/>
      <c r="Z285" s="18">
        <v>0.41</v>
      </c>
      <c r="AC285" s="20">
        <v>0.02</v>
      </c>
      <c r="AD285" s="20"/>
      <c r="AE285" s="20"/>
      <c r="AF285" s="20"/>
      <c r="AG285" s="20"/>
      <c r="AI285" s="20"/>
      <c r="AJ285" s="18">
        <v>0.73</v>
      </c>
      <c r="AM285" s="18">
        <v>0.17</v>
      </c>
      <c r="AP285" s="20"/>
      <c r="AS285" s="20"/>
      <c r="AT285" s="18">
        <v>0.13</v>
      </c>
      <c r="AW285" s="18">
        <v>0.01</v>
      </c>
      <c r="BD285" s="18">
        <v>0.8</v>
      </c>
      <c r="BG285" s="18">
        <v>0.11</v>
      </c>
    </row>
    <row r="286" spans="1:59">
      <c r="D286" t="s">
        <v>427</v>
      </c>
      <c r="E286" t="s">
        <v>222</v>
      </c>
      <c r="F286" t="s">
        <v>124</v>
      </c>
      <c r="G286" t="s">
        <v>283</v>
      </c>
      <c r="H286" t="s">
        <v>433</v>
      </c>
      <c r="I286" t="s">
        <v>124</v>
      </c>
      <c r="K286" t="s">
        <v>144</v>
      </c>
      <c r="L286" t="s">
        <v>144</v>
      </c>
      <c r="M286" t="s">
        <v>131</v>
      </c>
      <c r="N286">
        <v>11</v>
      </c>
      <c r="O286">
        <v>175</v>
      </c>
      <c r="P286" t="s">
        <v>428</v>
      </c>
      <c r="Q286">
        <v>17.2</v>
      </c>
      <c r="R286" s="18">
        <v>3</v>
      </c>
      <c r="U286" s="1"/>
      <c r="V286" s="1"/>
      <c r="W286" s="1"/>
      <c r="Z286" s="18">
        <v>0.46</v>
      </c>
      <c r="AC286" s="20">
        <v>0.11</v>
      </c>
      <c r="AD286" s="20"/>
      <c r="AE286" s="20"/>
      <c r="AF286" s="20"/>
      <c r="AG286" s="20"/>
      <c r="AI286" s="20"/>
      <c r="AJ286" s="18">
        <v>0.83</v>
      </c>
      <c r="AM286" s="18">
        <v>0.04</v>
      </c>
      <c r="AP286" s="20"/>
      <c r="AS286" s="20"/>
      <c r="AT286" s="18">
        <v>0.15</v>
      </c>
      <c r="AW286" s="18">
        <v>0.04</v>
      </c>
      <c r="BD286" s="18">
        <v>0.85</v>
      </c>
      <c r="BG286" s="18">
        <v>0.04</v>
      </c>
    </row>
    <row r="287" spans="1:59">
      <c r="D287" t="s">
        <v>427</v>
      </c>
      <c r="E287" t="s">
        <v>222</v>
      </c>
      <c r="F287" t="s">
        <v>124</v>
      </c>
      <c r="G287" t="s">
        <v>283</v>
      </c>
      <c r="H287" t="s">
        <v>433</v>
      </c>
      <c r="I287" t="s">
        <v>124</v>
      </c>
      <c r="K287" t="s">
        <v>144</v>
      </c>
      <c r="L287" t="s">
        <v>144</v>
      </c>
      <c r="M287" t="s">
        <v>131</v>
      </c>
      <c r="N287">
        <v>11</v>
      </c>
      <c r="O287">
        <v>175</v>
      </c>
      <c r="P287" t="s">
        <v>428</v>
      </c>
      <c r="Q287">
        <v>17.5</v>
      </c>
      <c r="R287" s="18">
        <v>3</v>
      </c>
      <c r="U287" s="1"/>
      <c r="V287" s="1"/>
      <c r="W287" s="1"/>
      <c r="Z287" s="18">
        <v>0.55000000000000004</v>
      </c>
      <c r="AC287" s="43">
        <v>0.1</v>
      </c>
      <c r="AD287" s="20"/>
      <c r="AE287" s="20"/>
      <c r="AF287" s="20"/>
      <c r="AG287" s="20"/>
      <c r="AI287" s="20"/>
      <c r="AJ287" s="18">
        <v>0.94</v>
      </c>
      <c r="AM287" s="18">
        <v>0.03</v>
      </c>
      <c r="AP287" s="20"/>
      <c r="AS287" s="20"/>
      <c r="AT287" s="18">
        <v>0.36</v>
      </c>
      <c r="AW287" s="18">
        <v>0.09</v>
      </c>
      <c r="BD287" s="18">
        <v>0.94</v>
      </c>
      <c r="BG287" s="18">
        <v>0.08</v>
      </c>
    </row>
    <row r="288" spans="1:59">
      <c r="A288" t="s">
        <v>434</v>
      </c>
      <c r="B288" s="55" t="s">
        <v>435</v>
      </c>
      <c r="D288" t="s">
        <v>436</v>
      </c>
      <c r="E288" t="s">
        <v>123</v>
      </c>
      <c r="F288" t="s">
        <v>124</v>
      </c>
      <c r="G288" t="s">
        <v>283</v>
      </c>
      <c r="K288" t="s">
        <v>126</v>
      </c>
      <c r="M288" t="s">
        <v>132</v>
      </c>
      <c r="O288" t="s">
        <v>437</v>
      </c>
      <c r="P288" t="s">
        <v>438</v>
      </c>
      <c r="R288" s="18">
        <v>6</v>
      </c>
      <c r="S288" t="s">
        <v>270</v>
      </c>
      <c r="T288">
        <v>0.1</v>
      </c>
      <c r="U288" t="s">
        <v>270</v>
      </c>
      <c r="V288" t="s">
        <v>270</v>
      </c>
      <c r="W288" s="1"/>
      <c r="X288" s="20"/>
      <c r="Y288" s="1">
        <v>0.25</v>
      </c>
      <c r="Z288" s="20"/>
      <c r="AA288" s="20" t="s">
        <v>130</v>
      </c>
      <c r="AB288" s="20"/>
      <c r="AC288" s="20"/>
      <c r="AD288" s="20"/>
      <c r="AE288" s="20"/>
      <c r="AF288" s="18">
        <v>0.1</v>
      </c>
      <c r="AG288" s="20"/>
      <c r="AI288" s="20">
        <v>0.25</v>
      </c>
      <c r="AJ288" s="18">
        <v>0.45</v>
      </c>
      <c r="AM288" s="20">
        <v>0.33</v>
      </c>
      <c r="AP288" s="18">
        <v>0.1</v>
      </c>
      <c r="AS288" s="20">
        <v>0.25</v>
      </c>
      <c r="AU288" s="18" t="s">
        <v>130</v>
      </c>
      <c r="AW288" s="18" t="s">
        <v>130</v>
      </c>
      <c r="AZ288">
        <v>0.1</v>
      </c>
      <c r="BC288">
        <v>0.25</v>
      </c>
      <c r="BE288" s="18" t="s">
        <v>130</v>
      </c>
      <c r="BG288" s="18" t="s">
        <v>130</v>
      </c>
    </row>
    <row r="289" spans="1:61">
      <c r="D289" t="s">
        <v>436</v>
      </c>
      <c r="E289" t="s">
        <v>123</v>
      </c>
      <c r="F289" t="s">
        <v>124</v>
      </c>
      <c r="G289" t="s">
        <v>283</v>
      </c>
      <c r="K289" t="s">
        <v>126</v>
      </c>
      <c r="M289" t="s">
        <v>132</v>
      </c>
      <c r="O289" t="s">
        <v>437</v>
      </c>
      <c r="P289" t="s">
        <v>438</v>
      </c>
      <c r="R289" s="18">
        <v>6</v>
      </c>
      <c r="T289">
        <v>0.1</v>
      </c>
      <c r="U289" s="1"/>
      <c r="V289" s="1"/>
      <c r="W289" s="1"/>
      <c r="X289" s="20"/>
      <c r="Y289" s="1">
        <v>0.25</v>
      </c>
      <c r="Z289" s="20">
        <v>1.05</v>
      </c>
      <c r="AA289" s="20"/>
      <c r="AB289" s="20"/>
      <c r="AC289" s="20">
        <v>0.16</v>
      </c>
      <c r="AD289" s="20"/>
      <c r="AE289" s="20"/>
      <c r="AF289" s="18">
        <v>0.1</v>
      </c>
      <c r="AG289" s="20"/>
      <c r="AI289" s="20">
        <v>0.25</v>
      </c>
      <c r="AJ289" s="18">
        <v>0.91</v>
      </c>
      <c r="AM289" s="20">
        <v>0.11</v>
      </c>
      <c r="AP289" s="18">
        <v>0.1</v>
      </c>
      <c r="AS289" s="20">
        <v>0.25</v>
      </c>
      <c r="AT289" s="18">
        <v>1.1200000000000001</v>
      </c>
      <c r="AW289" s="18">
        <v>0.19</v>
      </c>
      <c r="AZ289">
        <v>0.1</v>
      </c>
      <c r="BC289">
        <v>0.25</v>
      </c>
      <c r="BE289" s="18" t="s">
        <v>130</v>
      </c>
      <c r="BG289" s="18" t="s">
        <v>130</v>
      </c>
    </row>
    <row r="290" spans="1:61">
      <c r="D290" t="s">
        <v>436</v>
      </c>
      <c r="E290" t="s">
        <v>123</v>
      </c>
      <c r="F290" t="s">
        <v>124</v>
      </c>
      <c r="G290" t="s">
        <v>283</v>
      </c>
      <c r="K290" t="s">
        <v>126</v>
      </c>
      <c r="M290" t="s">
        <v>132</v>
      </c>
      <c r="O290" t="s">
        <v>437</v>
      </c>
      <c r="P290" t="s">
        <v>438</v>
      </c>
      <c r="R290" s="18">
        <v>6</v>
      </c>
      <c r="T290">
        <v>0.1</v>
      </c>
      <c r="U290" s="1"/>
      <c r="V290" s="1"/>
      <c r="W290" s="1"/>
      <c r="X290" s="20"/>
      <c r="Y290" s="1">
        <v>0.25</v>
      </c>
      <c r="Z290" s="20">
        <v>0.93</v>
      </c>
      <c r="AA290" s="20"/>
      <c r="AB290" s="20"/>
      <c r="AC290" s="20">
        <v>0.31</v>
      </c>
      <c r="AD290" s="20"/>
      <c r="AE290" s="20"/>
      <c r="AF290" s="18">
        <v>0.1</v>
      </c>
      <c r="AG290" s="20"/>
      <c r="AI290" s="20">
        <v>0.25</v>
      </c>
      <c r="AJ290" s="18">
        <v>0.52</v>
      </c>
      <c r="AM290" s="20">
        <v>0.23</v>
      </c>
      <c r="AP290" s="18">
        <v>0.1</v>
      </c>
      <c r="AS290" s="20">
        <v>0.25</v>
      </c>
      <c r="AT290" s="18">
        <v>0.75</v>
      </c>
      <c r="AW290" s="18">
        <v>0.15</v>
      </c>
      <c r="AZ290">
        <v>0.1</v>
      </c>
      <c r="BC290">
        <v>0.25</v>
      </c>
      <c r="BE290" s="18" t="s">
        <v>130</v>
      </c>
      <c r="BG290" s="18" t="s">
        <v>130</v>
      </c>
    </row>
    <row r="291" spans="1:61">
      <c r="D291" t="s">
        <v>436</v>
      </c>
      <c r="E291" t="s">
        <v>123</v>
      </c>
      <c r="F291" t="s">
        <v>124</v>
      </c>
      <c r="G291" t="s">
        <v>283</v>
      </c>
      <c r="K291" t="s">
        <v>170</v>
      </c>
      <c r="M291" t="s">
        <v>132</v>
      </c>
      <c r="O291" t="s">
        <v>437</v>
      </c>
      <c r="P291" t="s">
        <v>438</v>
      </c>
      <c r="R291" s="18">
        <v>6</v>
      </c>
      <c r="T291">
        <v>0.1</v>
      </c>
      <c r="U291" s="1"/>
      <c r="V291" s="1"/>
      <c r="W291" s="1"/>
      <c r="X291" s="20"/>
      <c r="Y291" s="1">
        <v>0.25</v>
      </c>
      <c r="Z291" s="20">
        <v>2.58</v>
      </c>
      <c r="AA291" s="20"/>
      <c r="AB291" s="20"/>
      <c r="AC291" s="20">
        <v>0.53</v>
      </c>
      <c r="AD291" s="20"/>
      <c r="AE291" s="20"/>
      <c r="AF291" s="18">
        <v>0.1</v>
      </c>
      <c r="AG291" s="20"/>
      <c r="AI291" s="20">
        <v>0.25</v>
      </c>
      <c r="AJ291" s="18">
        <v>0.43</v>
      </c>
      <c r="AM291" s="20">
        <v>0.22</v>
      </c>
      <c r="AP291" s="18">
        <v>0.1</v>
      </c>
      <c r="AS291" s="20">
        <v>0.25</v>
      </c>
      <c r="AT291" s="18">
        <v>1.48</v>
      </c>
      <c r="AW291" s="18">
        <v>0.53</v>
      </c>
      <c r="AZ291">
        <v>0.1</v>
      </c>
      <c r="BC291">
        <v>0.25</v>
      </c>
      <c r="BD291" s="18">
        <v>0.67</v>
      </c>
      <c r="BG291" s="18">
        <v>0.28000000000000003</v>
      </c>
    </row>
    <row r="292" spans="1:61">
      <c r="D292" t="s">
        <v>436</v>
      </c>
      <c r="E292" t="s">
        <v>123</v>
      </c>
      <c r="F292" t="s">
        <v>124</v>
      </c>
      <c r="G292" t="s">
        <v>283</v>
      </c>
      <c r="K292" t="s">
        <v>170</v>
      </c>
      <c r="M292" t="s">
        <v>132</v>
      </c>
      <c r="O292" t="s">
        <v>437</v>
      </c>
      <c r="P292" t="s">
        <v>438</v>
      </c>
      <c r="R292" s="18">
        <v>6</v>
      </c>
      <c r="T292">
        <v>0.1</v>
      </c>
      <c r="U292" s="1"/>
      <c r="V292" s="1"/>
      <c r="W292" s="1"/>
      <c r="X292" s="20"/>
      <c r="Y292" s="1">
        <v>0.25</v>
      </c>
      <c r="Z292" s="20">
        <v>3.11</v>
      </c>
      <c r="AA292" s="20"/>
      <c r="AB292" s="20"/>
      <c r="AC292" s="20">
        <v>0.39</v>
      </c>
      <c r="AD292" s="20"/>
      <c r="AE292" s="20"/>
      <c r="AF292" s="18">
        <v>0.1</v>
      </c>
      <c r="AG292" s="20"/>
      <c r="AI292" s="20">
        <v>0.25</v>
      </c>
      <c r="AJ292" s="18">
        <v>2.17</v>
      </c>
      <c r="AM292" s="20">
        <v>0.43</v>
      </c>
      <c r="AP292" s="18">
        <v>0.1</v>
      </c>
      <c r="AS292" s="20">
        <v>0.25</v>
      </c>
      <c r="AT292" s="18">
        <v>2.79</v>
      </c>
      <c r="AW292" s="18">
        <v>0.21</v>
      </c>
      <c r="AZ292">
        <v>0.1</v>
      </c>
      <c r="BC292">
        <v>0.25</v>
      </c>
      <c r="BD292" s="18">
        <v>0.91</v>
      </c>
      <c r="BG292" s="18">
        <v>0.13</v>
      </c>
    </row>
    <row r="293" spans="1:61">
      <c r="D293" t="s">
        <v>436</v>
      </c>
      <c r="E293" t="s">
        <v>123</v>
      </c>
      <c r="F293" t="s">
        <v>124</v>
      </c>
      <c r="G293" t="s">
        <v>283</v>
      </c>
      <c r="K293" t="s">
        <v>170</v>
      </c>
      <c r="M293" t="s">
        <v>132</v>
      </c>
      <c r="O293" t="s">
        <v>437</v>
      </c>
      <c r="P293" t="s">
        <v>438</v>
      </c>
      <c r="R293" s="18">
        <v>6</v>
      </c>
      <c r="T293">
        <v>0.1</v>
      </c>
      <c r="U293" s="1"/>
      <c r="V293" s="1"/>
      <c r="W293" s="1"/>
      <c r="X293" s="20"/>
      <c r="Y293" s="1">
        <v>0.25</v>
      </c>
      <c r="Z293" s="20">
        <v>2.93</v>
      </c>
      <c r="AA293" s="20"/>
      <c r="AB293" s="20"/>
      <c r="AC293" s="20">
        <v>0.57999999999999996</v>
      </c>
      <c r="AD293" s="20"/>
      <c r="AE293" s="20"/>
      <c r="AF293" s="18">
        <v>0.1</v>
      </c>
      <c r="AG293" s="20"/>
      <c r="AI293" s="20">
        <v>0.25</v>
      </c>
      <c r="AJ293" s="18">
        <v>1.97</v>
      </c>
      <c r="AM293" s="20">
        <v>0.56999999999999995</v>
      </c>
      <c r="AP293" s="18">
        <v>0.1</v>
      </c>
      <c r="AS293" s="20">
        <v>0.25</v>
      </c>
      <c r="AT293" s="18">
        <v>2.13</v>
      </c>
      <c r="AW293" s="18">
        <v>0.45</v>
      </c>
      <c r="AZ293">
        <v>0.1</v>
      </c>
      <c r="BC293">
        <v>0.25</v>
      </c>
      <c r="BD293" s="18">
        <v>0.83</v>
      </c>
      <c r="BG293" s="18">
        <v>0.34</v>
      </c>
    </row>
    <row r="294" spans="1:61">
      <c r="A294" t="s">
        <v>439</v>
      </c>
      <c r="B294" s="55" t="s">
        <v>440</v>
      </c>
      <c r="D294" t="s">
        <v>441</v>
      </c>
      <c r="E294" t="s">
        <v>212</v>
      </c>
      <c r="F294" t="s">
        <v>124</v>
      </c>
      <c r="G294" t="s">
        <v>324</v>
      </c>
      <c r="K294" t="s">
        <v>144</v>
      </c>
      <c r="L294" t="s">
        <v>442</v>
      </c>
      <c r="M294" t="s">
        <v>189</v>
      </c>
      <c r="R294" s="18">
        <v>3</v>
      </c>
      <c r="S294" t="s">
        <v>270</v>
      </c>
      <c r="T294">
        <v>3.0000000000000001E-3</v>
      </c>
      <c r="U294" s="1"/>
      <c r="V294" t="s">
        <v>270</v>
      </c>
      <c r="W294" s="1"/>
      <c r="X294" s="20"/>
      <c r="Y294" s="1"/>
      <c r="Z294" s="20">
        <v>0.68</v>
      </c>
      <c r="AA294" s="20"/>
      <c r="AB294" s="20"/>
      <c r="AC294" s="20">
        <v>0.04</v>
      </c>
      <c r="AD294" s="20"/>
      <c r="AE294" s="20"/>
      <c r="AF294" s="18">
        <v>3.0000000000000001E-3</v>
      </c>
      <c r="AG294" s="20"/>
      <c r="AI294" s="20"/>
      <c r="AJ294" s="18">
        <v>0.34</v>
      </c>
      <c r="AM294" s="20">
        <v>0.02</v>
      </c>
      <c r="AP294" s="18">
        <v>3.0000000000000001E-3</v>
      </c>
      <c r="AS294" s="20"/>
      <c r="AT294" s="18">
        <v>5.6000000000000001E-2</v>
      </c>
      <c r="AW294" s="18">
        <v>3.0000000000000001E-3</v>
      </c>
      <c r="AZ294">
        <v>3.0000000000000001E-3</v>
      </c>
      <c r="BD294" s="18">
        <v>0.13</v>
      </c>
      <c r="BG294" s="18">
        <v>0.01</v>
      </c>
    </row>
    <row r="295" spans="1:61">
      <c r="D295" t="s">
        <v>441</v>
      </c>
      <c r="E295" t="s">
        <v>212</v>
      </c>
      <c r="F295" t="s">
        <v>124</v>
      </c>
      <c r="G295" t="s">
        <v>324</v>
      </c>
      <c r="K295" t="s">
        <v>126</v>
      </c>
      <c r="L295" t="s">
        <v>308</v>
      </c>
      <c r="M295" t="s">
        <v>189</v>
      </c>
      <c r="R295" s="18">
        <v>3</v>
      </c>
      <c r="S295" t="s">
        <v>270</v>
      </c>
      <c r="T295">
        <v>3.0000000000000001E-3</v>
      </c>
      <c r="U295" s="1"/>
      <c r="V295" t="s">
        <v>270</v>
      </c>
      <c r="W295" s="1"/>
      <c r="X295" s="20"/>
      <c r="Y295" s="1"/>
      <c r="Z295" s="20">
        <v>0.61</v>
      </c>
      <c r="AA295" s="20"/>
      <c r="AB295" s="20"/>
      <c r="AC295" s="20">
        <v>0.04</v>
      </c>
      <c r="AD295" s="20"/>
      <c r="AE295" s="20"/>
      <c r="AF295" s="18">
        <v>3.0000000000000001E-3</v>
      </c>
      <c r="AG295" s="20"/>
      <c r="AI295" s="20"/>
      <c r="AJ295" s="18">
        <v>0.57999999999999996</v>
      </c>
      <c r="AM295" s="20">
        <v>0.03</v>
      </c>
      <c r="AP295" s="18">
        <v>3.0000000000000001E-3</v>
      </c>
      <c r="AS295" s="20"/>
      <c r="AT295" s="18">
        <v>0.16</v>
      </c>
      <c r="AW295" s="18">
        <v>0.01</v>
      </c>
      <c r="AZ295">
        <v>3.0000000000000001E-3</v>
      </c>
      <c r="BD295" s="18">
        <v>0.53</v>
      </c>
      <c r="BG295" s="18">
        <v>0.02</v>
      </c>
    </row>
    <row r="296" spans="1:61">
      <c r="A296" t="s">
        <v>443</v>
      </c>
      <c r="B296" s="55" t="s">
        <v>444</v>
      </c>
      <c r="C296" t="s">
        <v>121</v>
      </c>
      <c r="D296" t="s">
        <v>445</v>
      </c>
      <c r="E296" t="s">
        <v>314</v>
      </c>
      <c r="F296" t="s">
        <v>124</v>
      </c>
      <c r="G296" t="s">
        <v>283</v>
      </c>
      <c r="K296" t="s">
        <v>170</v>
      </c>
      <c r="N296">
        <v>20</v>
      </c>
      <c r="O296" t="s">
        <v>446</v>
      </c>
      <c r="R296" s="18">
        <v>3</v>
      </c>
      <c r="S296" t="s">
        <v>270</v>
      </c>
      <c r="T296">
        <v>0.2</v>
      </c>
      <c r="U296" s="1"/>
      <c r="V296" t="s">
        <v>270</v>
      </c>
      <c r="W296" s="1"/>
      <c r="X296" s="20"/>
      <c r="Y296" s="1">
        <v>0.7</v>
      </c>
      <c r="Z296" s="34">
        <v>1.9</v>
      </c>
      <c r="AA296" s="20"/>
      <c r="AB296" s="20"/>
      <c r="AC296" s="23"/>
      <c r="AD296" s="28">
        <v>1.6</v>
      </c>
      <c r="AE296" s="28">
        <v>2.5</v>
      </c>
      <c r="AF296" s="20">
        <v>0.2</v>
      </c>
      <c r="AG296" s="20"/>
      <c r="AI296" s="20">
        <v>0.7</v>
      </c>
      <c r="AJ296" s="18">
        <v>3.7</v>
      </c>
      <c r="AM296" s="23"/>
      <c r="AN296" s="24">
        <v>2.4</v>
      </c>
      <c r="AO296" s="24">
        <v>6.2</v>
      </c>
      <c r="AP296" s="20"/>
      <c r="AS296" s="20"/>
      <c r="AV296" s="18" t="s">
        <v>184</v>
      </c>
      <c r="AW296" s="19"/>
      <c r="AZ296">
        <v>0.1</v>
      </c>
      <c r="BC296">
        <v>0.3</v>
      </c>
      <c r="BD296" s="18">
        <v>0.8</v>
      </c>
      <c r="BG296" s="19"/>
      <c r="BH296" s="24">
        <v>0.7</v>
      </c>
      <c r="BI296" s="24">
        <v>1</v>
      </c>
    </row>
    <row r="297" spans="1:61">
      <c r="C297" t="s">
        <v>121</v>
      </c>
      <c r="D297" t="s">
        <v>445</v>
      </c>
      <c r="E297" t="s">
        <v>314</v>
      </c>
      <c r="F297" t="s">
        <v>124</v>
      </c>
      <c r="G297" t="s">
        <v>283</v>
      </c>
      <c r="K297" t="s">
        <v>217</v>
      </c>
      <c r="N297">
        <v>20</v>
      </c>
      <c r="O297" t="s">
        <v>446</v>
      </c>
      <c r="R297" s="18">
        <v>3</v>
      </c>
      <c r="S297" t="s">
        <v>270</v>
      </c>
      <c r="T297">
        <v>0.2</v>
      </c>
      <c r="U297" s="1"/>
      <c r="V297" t="s">
        <v>270</v>
      </c>
      <c r="W297" s="1"/>
      <c r="X297" s="20"/>
      <c r="Y297" s="1">
        <v>0.7</v>
      </c>
      <c r="Z297" s="34">
        <v>3</v>
      </c>
      <c r="AA297" s="20"/>
      <c r="AB297" s="20"/>
      <c r="AC297" s="23"/>
      <c r="AD297" s="28">
        <v>3</v>
      </c>
      <c r="AE297" s="28">
        <v>3</v>
      </c>
      <c r="AF297" s="20">
        <v>0.2</v>
      </c>
      <c r="AG297" s="20"/>
      <c r="AI297" s="20">
        <v>0.7</v>
      </c>
      <c r="AJ297" s="18">
        <v>5.6</v>
      </c>
      <c r="AM297" s="23"/>
      <c r="AN297" s="24">
        <v>4.7</v>
      </c>
      <c r="AO297" s="24">
        <v>6.2</v>
      </c>
      <c r="AP297" s="20"/>
      <c r="AS297" s="20"/>
      <c r="AV297" s="18" t="s">
        <v>184</v>
      </c>
      <c r="AW297" s="19"/>
      <c r="AZ297">
        <v>0.1</v>
      </c>
      <c r="BC297">
        <v>0.3</v>
      </c>
      <c r="BD297" s="18">
        <v>1.4</v>
      </c>
      <c r="BG297" s="19"/>
      <c r="BH297" s="24">
        <v>1</v>
      </c>
      <c r="BI297" s="24">
        <v>1.8</v>
      </c>
    </row>
    <row r="298" spans="1:61">
      <c r="C298" t="s">
        <v>121</v>
      </c>
      <c r="D298" t="s">
        <v>445</v>
      </c>
      <c r="E298" t="s">
        <v>314</v>
      </c>
      <c r="F298" t="s">
        <v>124</v>
      </c>
      <c r="G298" t="s">
        <v>283</v>
      </c>
      <c r="K298" t="s">
        <v>182</v>
      </c>
      <c r="L298" t="s">
        <v>183</v>
      </c>
      <c r="N298">
        <v>20</v>
      </c>
      <c r="O298" t="s">
        <v>446</v>
      </c>
      <c r="R298" s="18">
        <v>2</v>
      </c>
      <c r="S298" t="s">
        <v>270</v>
      </c>
      <c r="T298">
        <v>0.2</v>
      </c>
      <c r="U298" s="1"/>
      <c r="V298" t="s">
        <v>270</v>
      </c>
      <c r="W298" s="1"/>
      <c r="X298" s="20"/>
      <c r="Y298" s="1">
        <v>0.7</v>
      </c>
      <c r="Z298" s="34">
        <v>1.8</v>
      </c>
      <c r="AA298" s="20"/>
      <c r="AB298" s="20"/>
      <c r="AC298" s="23"/>
      <c r="AD298" s="28">
        <v>1.4</v>
      </c>
      <c r="AE298" s="28">
        <v>2.1</v>
      </c>
      <c r="AF298" s="20">
        <v>0.2</v>
      </c>
      <c r="AG298" s="20"/>
      <c r="AI298" s="20">
        <v>0.7</v>
      </c>
      <c r="AJ298" s="18">
        <v>1.9</v>
      </c>
      <c r="AM298" s="23"/>
      <c r="AN298" s="24">
        <v>1.5</v>
      </c>
      <c r="AO298" s="24">
        <v>2.2999999999999998</v>
      </c>
      <c r="AP298" s="20"/>
      <c r="AS298" s="20"/>
      <c r="AV298" s="18" t="s">
        <v>184</v>
      </c>
      <c r="AW298" s="19"/>
      <c r="AZ298">
        <v>0.1</v>
      </c>
      <c r="BC298">
        <v>0.3</v>
      </c>
      <c r="BD298" s="18">
        <v>0.7</v>
      </c>
      <c r="BG298" s="19"/>
      <c r="BH298" s="24">
        <v>0.6</v>
      </c>
      <c r="BI298" s="24">
        <v>0.8</v>
      </c>
    </row>
    <row r="299" spans="1:61">
      <c r="C299" t="s">
        <v>121</v>
      </c>
      <c r="D299" t="s">
        <v>445</v>
      </c>
      <c r="E299" t="s">
        <v>347</v>
      </c>
      <c r="F299" t="s">
        <v>124</v>
      </c>
      <c r="G299" t="s">
        <v>283</v>
      </c>
      <c r="K299" t="s">
        <v>170</v>
      </c>
      <c r="R299" s="18">
        <v>2</v>
      </c>
      <c r="S299" t="s">
        <v>270</v>
      </c>
      <c r="T299">
        <v>0.2</v>
      </c>
      <c r="U299" s="1"/>
      <c r="V299" t="s">
        <v>270</v>
      </c>
      <c r="W299" s="1"/>
      <c r="X299" s="20"/>
      <c r="Y299" s="1">
        <v>0.7</v>
      </c>
      <c r="Z299" s="34">
        <v>1.4</v>
      </c>
      <c r="AA299" s="20"/>
      <c r="AB299" s="20"/>
      <c r="AC299" s="23"/>
      <c r="AD299" s="28">
        <v>1</v>
      </c>
      <c r="AE299" s="28">
        <v>1.7</v>
      </c>
      <c r="AF299" s="20">
        <v>0.2</v>
      </c>
      <c r="AG299" s="20"/>
      <c r="AI299" s="20">
        <v>0.7</v>
      </c>
      <c r="AJ299" s="18">
        <v>2.5</v>
      </c>
      <c r="AM299" s="23"/>
      <c r="AN299" s="24">
        <v>1.5</v>
      </c>
      <c r="AO299" s="24">
        <v>3.5</v>
      </c>
      <c r="AP299" s="20"/>
      <c r="AS299" s="20"/>
      <c r="AV299" s="18" t="s">
        <v>184</v>
      </c>
      <c r="AW299" s="19"/>
      <c r="AZ299">
        <v>0.1</v>
      </c>
      <c r="BC299">
        <v>0.3</v>
      </c>
      <c r="BD299" s="18">
        <v>0.5</v>
      </c>
      <c r="BG299" s="19"/>
      <c r="BH299" s="24">
        <v>0.5</v>
      </c>
      <c r="BI299" s="24">
        <v>0.5</v>
      </c>
    </row>
    <row r="300" spans="1:61">
      <c r="C300" t="s">
        <v>121</v>
      </c>
      <c r="D300" t="s">
        <v>445</v>
      </c>
      <c r="E300" t="s">
        <v>347</v>
      </c>
      <c r="F300" t="s">
        <v>124</v>
      </c>
      <c r="G300" t="s">
        <v>283</v>
      </c>
      <c r="K300" t="s">
        <v>217</v>
      </c>
      <c r="R300" s="18">
        <v>2</v>
      </c>
      <c r="S300" t="s">
        <v>270</v>
      </c>
      <c r="T300">
        <v>0.2</v>
      </c>
      <c r="U300" s="1"/>
      <c r="V300" t="s">
        <v>270</v>
      </c>
      <c r="W300" s="1"/>
      <c r="X300" s="20"/>
      <c r="Y300" s="1">
        <v>0.7</v>
      </c>
      <c r="Z300" s="34">
        <v>1</v>
      </c>
      <c r="AA300" s="20"/>
      <c r="AB300" s="20"/>
      <c r="AC300" s="23"/>
      <c r="AD300" s="28">
        <v>0.7</v>
      </c>
      <c r="AE300" s="28">
        <v>1.2</v>
      </c>
      <c r="AF300" s="20">
        <v>0.2</v>
      </c>
      <c r="AG300" s="20"/>
      <c r="AI300" s="20">
        <v>0.7</v>
      </c>
      <c r="AJ300" s="18">
        <v>1.3</v>
      </c>
      <c r="AM300" s="23"/>
      <c r="AN300" s="24">
        <v>0.9</v>
      </c>
      <c r="AO300" s="24">
        <v>1.6</v>
      </c>
      <c r="AP300" s="20"/>
      <c r="AS300" s="20"/>
      <c r="AV300" s="18" t="s">
        <v>184</v>
      </c>
      <c r="AW300" s="19"/>
      <c r="AZ300">
        <v>0.1</v>
      </c>
      <c r="BC300">
        <v>0.3</v>
      </c>
      <c r="BD300" s="18">
        <v>0.4</v>
      </c>
      <c r="BG300" s="19"/>
      <c r="BH300" s="24">
        <v>0.3</v>
      </c>
      <c r="BI300" s="24">
        <v>0.5</v>
      </c>
    </row>
    <row r="301" spans="1:61">
      <c r="C301" t="s">
        <v>121</v>
      </c>
      <c r="D301" t="s">
        <v>445</v>
      </c>
      <c r="E301" t="s">
        <v>347</v>
      </c>
      <c r="F301" t="s">
        <v>124</v>
      </c>
      <c r="G301" t="s">
        <v>283</v>
      </c>
      <c r="K301" t="s">
        <v>182</v>
      </c>
      <c r="L301" t="s">
        <v>183</v>
      </c>
      <c r="R301" s="18">
        <v>2</v>
      </c>
      <c r="S301" t="s">
        <v>270</v>
      </c>
      <c r="T301">
        <v>0.2</v>
      </c>
      <c r="U301" s="1"/>
      <c r="V301" t="s">
        <v>270</v>
      </c>
      <c r="W301" s="1"/>
      <c r="X301" s="20"/>
      <c r="Y301" s="1">
        <v>0.7</v>
      </c>
      <c r="Z301" s="34">
        <v>1.6</v>
      </c>
      <c r="AA301" s="20"/>
      <c r="AB301" s="20"/>
      <c r="AC301" s="23"/>
      <c r="AD301" s="27">
        <v>1.5</v>
      </c>
      <c r="AE301" s="27">
        <v>1.7</v>
      </c>
      <c r="AF301" s="20">
        <v>0.2</v>
      </c>
      <c r="AG301" s="20"/>
      <c r="AI301" s="20">
        <v>0.7</v>
      </c>
      <c r="AJ301" s="18">
        <v>2.7</v>
      </c>
      <c r="AM301" s="23"/>
      <c r="AN301" s="24">
        <v>2.2000000000000002</v>
      </c>
      <c r="AO301" s="24">
        <v>3.1</v>
      </c>
      <c r="AP301" s="20"/>
      <c r="AS301" s="20"/>
      <c r="AV301" s="18" t="s">
        <v>184</v>
      </c>
      <c r="AW301" s="19"/>
      <c r="AZ301">
        <v>0.1</v>
      </c>
      <c r="BC301">
        <v>0.3</v>
      </c>
      <c r="BD301" s="18">
        <v>0.9</v>
      </c>
      <c r="BG301" s="19"/>
      <c r="BH301" s="24">
        <v>0.8</v>
      </c>
      <c r="BI301" s="24">
        <v>1</v>
      </c>
    </row>
    <row r="302" spans="1:61">
      <c r="A302" t="s">
        <v>447</v>
      </c>
      <c r="B302" s="55" t="s">
        <v>448</v>
      </c>
      <c r="C302" t="s">
        <v>185</v>
      </c>
      <c r="D302" t="s">
        <v>449</v>
      </c>
      <c r="E302" t="s">
        <v>123</v>
      </c>
      <c r="F302" t="s">
        <v>124</v>
      </c>
      <c r="G302" t="s">
        <v>283</v>
      </c>
      <c r="K302" t="s">
        <v>450</v>
      </c>
      <c r="L302" t="s">
        <v>451</v>
      </c>
      <c r="N302">
        <v>6</v>
      </c>
      <c r="O302" t="s">
        <v>452</v>
      </c>
      <c r="P302">
        <v>5</v>
      </c>
      <c r="R302" s="18">
        <v>3</v>
      </c>
      <c r="S302" t="s">
        <v>270</v>
      </c>
      <c r="T302">
        <v>0.04</v>
      </c>
      <c r="U302" t="s">
        <v>270</v>
      </c>
      <c r="V302" t="s">
        <v>270</v>
      </c>
      <c r="W302" s="1"/>
      <c r="X302" s="20"/>
      <c r="Y302" s="1">
        <v>0.1</v>
      </c>
      <c r="Z302" s="20">
        <v>2</v>
      </c>
      <c r="AA302" s="20"/>
      <c r="AB302" s="20"/>
      <c r="AC302" s="23"/>
      <c r="AD302" s="20"/>
      <c r="AE302" s="20"/>
      <c r="AF302" s="20">
        <v>0.25</v>
      </c>
      <c r="AG302" s="20"/>
      <c r="AI302" s="20">
        <v>0.75</v>
      </c>
      <c r="AJ302" s="18">
        <v>2</v>
      </c>
      <c r="AM302" s="23"/>
      <c r="AP302" s="20">
        <v>0.08</v>
      </c>
      <c r="AS302" s="20">
        <v>0.25</v>
      </c>
      <c r="AT302" s="18">
        <v>2</v>
      </c>
      <c r="AW302" s="19"/>
      <c r="AZ302">
        <v>0.02</v>
      </c>
      <c r="BC302">
        <v>7.0000000000000007E-2</v>
      </c>
      <c r="BD302" s="18">
        <v>1.5</v>
      </c>
      <c r="BG302" s="19"/>
    </row>
    <row r="303" spans="1:61">
      <c r="C303" t="s">
        <v>185</v>
      </c>
      <c r="D303" t="s">
        <v>449</v>
      </c>
      <c r="E303" t="s">
        <v>123</v>
      </c>
      <c r="F303" t="s">
        <v>124</v>
      </c>
      <c r="G303" t="s">
        <v>283</v>
      </c>
      <c r="K303" t="s">
        <v>450</v>
      </c>
      <c r="L303" t="s">
        <v>451</v>
      </c>
      <c r="N303">
        <v>6</v>
      </c>
      <c r="O303" t="s">
        <v>453</v>
      </c>
      <c r="P303">
        <v>9</v>
      </c>
      <c r="R303" s="18">
        <v>3</v>
      </c>
      <c r="T303">
        <v>0.04</v>
      </c>
      <c r="U303" s="1"/>
      <c r="V303" s="1"/>
      <c r="W303" s="1"/>
      <c r="X303" s="20"/>
      <c r="Y303" s="1">
        <v>0.1</v>
      </c>
      <c r="Z303" s="20"/>
      <c r="AA303" s="20" t="s">
        <v>130</v>
      </c>
      <c r="AB303" s="20"/>
      <c r="AC303" s="23"/>
      <c r="AD303" s="20"/>
      <c r="AE303" s="20"/>
      <c r="AF303" s="20">
        <v>0.25</v>
      </c>
      <c r="AG303" s="20"/>
      <c r="AI303" s="20">
        <v>0.75</v>
      </c>
      <c r="AK303" s="18" t="s">
        <v>130</v>
      </c>
      <c r="AM303" s="23"/>
      <c r="AP303" s="20">
        <v>0.08</v>
      </c>
      <c r="AS303" s="20">
        <v>0.25</v>
      </c>
      <c r="AU303" s="18" t="s">
        <v>130</v>
      </c>
      <c r="AW303" s="19"/>
      <c r="AZ303">
        <v>0.02</v>
      </c>
      <c r="BC303">
        <v>7.0000000000000007E-2</v>
      </c>
      <c r="BD303" s="18">
        <v>0.2</v>
      </c>
      <c r="BG303" s="19"/>
    </row>
    <row r="304" spans="1:61">
      <c r="C304" t="s">
        <v>185</v>
      </c>
      <c r="D304" t="s">
        <v>449</v>
      </c>
      <c r="E304" t="s">
        <v>186</v>
      </c>
      <c r="F304" t="s">
        <v>124</v>
      </c>
      <c r="G304" t="s">
        <v>283</v>
      </c>
      <c r="K304" t="s">
        <v>450</v>
      </c>
      <c r="L304" t="s">
        <v>451</v>
      </c>
      <c r="N304">
        <v>20</v>
      </c>
      <c r="O304" t="s">
        <v>454</v>
      </c>
      <c r="P304">
        <v>10</v>
      </c>
      <c r="R304" s="18">
        <v>3</v>
      </c>
      <c r="T304">
        <v>0.04</v>
      </c>
      <c r="U304" s="1"/>
      <c r="V304" s="1"/>
      <c r="W304" s="1"/>
      <c r="X304" s="20"/>
      <c r="Y304" s="1">
        <v>0.1</v>
      </c>
      <c r="Z304" s="20">
        <v>100</v>
      </c>
      <c r="AA304" s="20"/>
      <c r="AB304" s="20"/>
      <c r="AC304" s="23"/>
      <c r="AD304" s="20"/>
      <c r="AE304" s="20"/>
      <c r="AF304" s="20">
        <v>0.25</v>
      </c>
      <c r="AG304" s="20"/>
      <c r="AI304" s="20">
        <v>0.75</v>
      </c>
      <c r="AJ304" s="18">
        <v>50</v>
      </c>
      <c r="AM304" s="23"/>
      <c r="AP304" s="20">
        <v>0.08</v>
      </c>
      <c r="AS304" s="20">
        <v>0.25</v>
      </c>
      <c r="AT304" s="18">
        <v>50</v>
      </c>
      <c r="AW304" s="19"/>
      <c r="AZ304">
        <v>0.02</v>
      </c>
      <c r="BC304">
        <v>7.0000000000000007E-2</v>
      </c>
      <c r="BD304" s="18">
        <v>75</v>
      </c>
      <c r="BG304" s="19"/>
    </row>
    <row r="305" spans="1:61">
      <c r="C305" t="s">
        <v>185</v>
      </c>
      <c r="D305" t="s">
        <v>449</v>
      </c>
      <c r="E305" t="s">
        <v>222</v>
      </c>
      <c r="F305" t="s">
        <v>124</v>
      </c>
      <c r="G305" t="s">
        <v>283</v>
      </c>
      <c r="K305" t="s">
        <v>450</v>
      </c>
      <c r="L305" t="s">
        <v>451</v>
      </c>
      <c r="N305">
        <v>6</v>
      </c>
      <c r="O305" t="s">
        <v>455</v>
      </c>
      <c r="P305">
        <v>10</v>
      </c>
      <c r="R305" s="18">
        <v>3</v>
      </c>
      <c r="T305">
        <v>0.04</v>
      </c>
      <c r="U305" s="1"/>
      <c r="V305" s="1"/>
      <c r="W305" s="1"/>
      <c r="X305" s="20"/>
      <c r="Y305" s="1">
        <v>0.1</v>
      </c>
      <c r="Z305" s="20">
        <v>0.5</v>
      </c>
      <c r="AA305" s="20"/>
      <c r="AB305" s="20"/>
      <c r="AC305" s="23"/>
      <c r="AD305" s="20"/>
      <c r="AE305" s="20"/>
      <c r="AF305" s="20">
        <v>0.25</v>
      </c>
      <c r="AG305" s="20"/>
      <c r="AI305" s="20">
        <v>0.75</v>
      </c>
      <c r="AK305" s="18" t="s">
        <v>130</v>
      </c>
      <c r="AM305" s="23"/>
      <c r="AP305" s="20">
        <v>0.08</v>
      </c>
      <c r="AS305" s="20">
        <v>0.25</v>
      </c>
      <c r="AU305" s="18" t="s">
        <v>130</v>
      </c>
      <c r="AW305" s="19"/>
      <c r="AZ305">
        <v>0.02</v>
      </c>
      <c r="BC305">
        <v>7.0000000000000007E-2</v>
      </c>
      <c r="BD305" s="18">
        <v>0.25</v>
      </c>
      <c r="BG305" s="19"/>
    </row>
    <row r="306" spans="1:61" ht="16.5" customHeight="1">
      <c r="A306" t="s">
        <v>456</v>
      </c>
      <c r="B306" s="55" t="s">
        <v>457</v>
      </c>
      <c r="D306" t="s">
        <v>458</v>
      </c>
      <c r="E306" t="s">
        <v>240</v>
      </c>
      <c r="F306" t="s">
        <v>167</v>
      </c>
      <c r="G306" t="s">
        <v>324</v>
      </c>
      <c r="H306" s="45" t="s">
        <v>459</v>
      </c>
      <c r="J306" s="45" t="s">
        <v>460</v>
      </c>
      <c r="K306" t="s">
        <v>126</v>
      </c>
      <c r="L306" t="s">
        <v>461</v>
      </c>
      <c r="R306" s="18">
        <v>3</v>
      </c>
      <c r="S306" t="s">
        <v>270</v>
      </c>
      <c r="T306">
        <v>0.05</v>
      </c>
      <c r="U306" t="s">
        <v>270</v>
      </c>
      <c r="V306" t="s">
        <v>270</v>
      </c>
      <c r="W306" s="1"/>
      <c r="X306" s="20"/>
      <c r="Y306" s="1">
        <v>0.1</v>
      </c>
      <c r="Z306" s="20">
        <v>0.94</v>
      </c>
      <c r="AA306" s="20"/>
      <c r="AB306" s="20"/>
      <c r="AC306" s="20">
        <v>0.04</v>
      </c>
      <c r="AD306" s="20"/>
      <c r="AE306" s="20"/>
      <c r="AF306" s="20">
        <v>3.5000000000000003E-2</v>
      </c>
      <c r="AG306" s="20"/>
      <c r="AI306" s="20">
        <v>7.0000000000000007E-2</v>
      </c>
      <c r="AJ306" s="18">
        <v>0.56000000000000005</v>
      </c>
      <c r="AM306" s="20">
        <v>0.03</v>
      </c>
      <c r="AP306" s="20">
        <v>0.05</v>
      </c>
      <c r="AS306" s="20">
        <v>0.1</v>
      </c>
      <c r="AT306" s="18">
        <v>0.71</v>
      </c>
      <c r="AW306" s="18">
        <v>0.04</v>
      </c>
      <c r="AZ306">
        <v>0.05</v>
      </c>
      <c r="BC306">
        <v>0.1</v>
      </c>
      <c r="BE306" s="18" t="s">
        <v>130</v>
      </c>
    </row>
    <row r="307" spans="1:61" ht="16.5" customHeight="1">
      <c r="D307" t="s">
        <v>458</v>
      </c>
      <c r="E307" t="s">
        <v>240</v>
      </c>
      <c r="F307" t="s">
        <v>167</v>
      </c>
      <c r="G307" t="s">
        <v>324</v>
      </c>
      <c r="H307" s="45" t="s">
        <v>462</v>
      </c>
      <c r="J307" s="12" t="s">
        <v>460</v>
      </c>
      <c r="K307" t="s">
        <v>161</v>
      </c>
      <c r="L307" t="s">
        <v>463</v>
      </c>
      <c r="R307" s="18">
        <v>3</v>
      </c>
      <c r="T307">
        <v>0.05</v>
      </c>
      <c r="U307" s="1"/>
      <c r="V307" s="1"/>
      <c r="W307" s="1"/>
      <c r="X307" s="20"/>
      <c r="Y307" s="1">
        <v>0.1</v>
      </c>
      <c r="Z307" s="20">
        <v>1.1299999999999999</v>
      </c>
      <c r="AA307" s="20"/>
      <c r="AB307" s="20"/>
      <c r="AC307" s="20">
        <v>0.05</v>
      </c>
      <c r="AD307" s="20"/>
      <c r="AE307" s="20"/>
      <c r="AF307" s="20">
        <v>3.5000000000000003E-2</v>
      </c>
      <c r="AG307" s="20"/>
      <c r="AI307" s="20">
        <v>7.0000000000000007E-2</v>
      </c>
      <c r="AJ307" s="18">
        <v>0.7</v>
      </c>
      <c r="AM307" s="20">
        <v>0.03</v>
      </c>
      <c r="AP307" s="20">
        <v>0.05</v>
      </c>
      <c r="AS307" s="20">
        <v>0.1</v>
      </c>
      <c r="AT307" s="18">
        <v>0.62</v>
      </c>
      <c r="AW307" s="18">
        <v>0.04</v>
      </c>
      <c r="AZ307">
        <v>0.05</v>
      </c>
      <c r="BC307">
        <v>0.1</v>
      </c>
      <c r="BE307" s="18" t="s">
        <v>130</v>
      </c>
    </row>
    <row r="308" spans="1:61" ht="16.5" customHeight="1">
      <c r="D308" t="s">
        <v>458</v>
      </c>
      <c r="E308" t="s">
        <v>123</v>
      </c>
      <c r="F308" t="s">
        <v>124</v>
      </c>
      <c r="G308" t="s">
        <v>324</v>
      </c>
      <c r="J308" s="12" t="s">
        <v>464</v>
      </c>
      <c r="K308" t="s">
        <v>144</v>
      </c>
      <c r="L308" t="s">
        <v>465</v>
      </c>
      <c r="R308" s="18">
        <v>3</v>
      </c>
      <c r="T308">
        <v>0.05</v>
      </c>
      <c r="U308" s="1"/>
      <c r="V308" s="1"/>
      <c r="W308" s="1"/>
      <c r="X308" s="20"/>
      <c r="Y308" s="1">
        <v>0.1</v>
      </c>
      <c r="Z308" s="20"/>
      <c r="AA308" s="20" t="s">
        <v>130</v>
      </c>
      <c r="AB308" s="20"/>
      <c r="AC308" s="20"/>
      <c r="AD308" s="20"/>
      <c r="AE308" s="20"/>
      <c r="AF308" s="20">
        <v>3.5000000000000003E-2</v>
      </c>
      <c r="AG308" s="20"/>
      <c r="AI308" s="20">
        <v>7.0000000000000007E-2</v>
      </c>
      <c r="AJ308" s="18">
        <v>0.51</v>
      </c>
      <c r="AM308" s="20">
        <v>0.04</v>
      </c>
      <c r="AP308" s="20">
        <v>0.05</v>
      </c>
      <c r="AS308" s="20">
        <v>0.1</v>
      </c>
      <c r="AT308" s="18">
        <v>0.74</v>
      </c>
      <c r="AW308" s="18">
        <v>0.04</v>
      </c>
      <c r="AZ308">
        <v>0.05</v>
      </c>
      <c r="BC308">
        <v>0.1</v>
      </c>
      <c r="BD308" s="18">
        <v>0.7</v>
      </c>
      <c r="BG308" s="18">
        <v>0.03</v>
      </c>
    </row>
    <row r="309" spans="1:61" ht="16.5" customHeight="1">
      <c r="D309" t="s">
        <v>458</v>
      </c>
      <c r="E309" t="s">
        <v>123</v>
      </c>
      <c r="F309" t="s">
        <v>124</v>
      </c>
      <c r="G309" t="s">
        <v>324</v>
      </c>
      <c r="J309" s="12" t="s">
        <v>466</v>
      </c>
      <c r="K309" t="s">
        <v>161</v>
      </c>
      <c r="L309" t="s">
        <v>319</v>
      </c>
      <c r="P309" t="s">
        <v>467</v>
      </c>
      <c r="R309" s="18">
        <v>3</v>
      </c>
      <c r="T309">
        <v>0.05</v>
      </c>
      <c r="U309" s="1"/>
      <c r="V309" s="1"/>
      <c r="W309" s="1"/>
      <c r="X309" s="20"/>
      <c r="Y309" s="1">
        <v>0.1</v>
      </c>
      <c r="Z309" s="20">
        <v>0.89</v>
      </c>
      <c r="AA309" s="20"/>
      <c r="AB309" s="20"/>
      <c r="AC309" s="20">
        <v>0.04</v>
      </c>
      <c r="AD309" s="20"/>
      <c r="AE309" s="20"/>
      <c r="AF309" s="20">
        <v>3.5000000000000003E-2</v>
      </c>
      <c r="AG309" s="20"/>
      <c r="AI309" s="20">
        <v>7.0000000000000007E-2</v>
      </c>
      <c r="AJ309" s="18">
        <v>0.53</v>
      </c>
      <c r="AM309" s="20">
        <v>0.02</v>
      </c>
      <c r="AP309" s="20">
        <v>0.05</v>
      </c>
      <c r="AS309" s="20">
        <v>0.1</v>
      </c>
      <c r="AT309" s="18">
        <v>0.71</v>
      </c>
      <c r="AW309" s="18">
        <v>0.04</v>
      </c>
      <c r="AZ309">
        <v>0.05</v>
      </c>
      <c r="BC309">
        <v>0.1</v>
      </c>
      <c r="BE309" s="18" t="s">
        <v>130</v>
      </c>
    </row>
    <row r="310" spans="1:61" ht="16.5" customHeight="1">
      <c r="D310" t="s">
        <v>458</v>
      </c>
      <c r="E310" t="s">
        <v>123</v>
      </c>
      <c r="F310" t="s">
        <v>124</v>
      </c>
      <c r="G310" t="s">
        <v>324</v>
      </c>
      <c r="J310" s="12" t="s">
        <v>468</v>
      </c>
      <c r="K310" t="s">
        <v>199</v>
      </c>
      <c r="L310" t="s">
        <v>469</v>
      </c>
      <c r="R310" s="18">
        <v>3</v>
      </c>
      <c r="T310">
        <v>0.05</v>
      </c>
      <c r="U310" s="1"/>
      <c r="V310" s="1"/>
      <c r="W310" s="1"/>
      <c r="X310" s="20"/>
      <c r="Y310" s="1">
        <v>0.1</v>
      </c>
      <c r="Z310" s="20">
        <v>1.17</v>
      </c>
      <c r="AA310" s="20"/>
      <c r="AB310" s="20"/>
      <c r="AC310" s="20">
        <v>0.06</v>
      </c>
      <c r="AD310" s="20"/>
      <c r="AE310" s="20"/>
      <c r="AF310" s="20">
        <v>3.5000000000000003E-2</v>
      </c>
      <c r="AG310" s="20"/>
      <c r="AI310" s="20">
        <v>7.0000000000000007E-2</v>
      </c>
      <c r="AJ310" s="18">
        <v>0.63</v>
      </c>
      <c r="AM310" s="20">
        <v>0.04</v>
      </c>
      <c r="AP310" s="20">
        <v>0.05</v>
      </c>
      <c r="AS310" s="20">
        <v>0.1</v>
      </c>
      <c r="AT310" s="18">
        <v>0.77</v>
      </c>
      <c r="AW310" s="18">
        <v>0.03</v>
      </c>
      <c r="AZ310">
        <v>0.05</v>
      </c>
      <c r="BC310">
        <v>0.1</v>
      </c>
      <c r="BD310" s="18">
        <v>0.73</v>
      </c>
      <c r="BG310" s="18">
        <v>0.04</v>
      </c>
    </row>
    <row r="311" spans="1:61">
      <c r="A311" t="s">
        <v>470</v>
      </c>
      <c r="B311" s="55" t="s">
        <v>471</v>
      </c>
      <c r="D311" t="s">
        <v>472</v>
      </c>
      <c r="E311" t="s">
        <v>123</v>
      </c>
      <c r="F311" t="s">
        <v>124</v>
      </c>
      <c r="G311" t="s">
        <v>283</v>
      </c>
      <c r="K311" t="s">
        <v>126</v>
      </c>
      <c r="R311" s="18">
        <v>4</v>
      </c>
      <c r="S311" s="1" t="s">
        <v>129</v>
      </c>
      <c r="U311" s="1" t="s">
        <v>129</v>
      </c>
      <c r="V311" s="1" t="s">
        <v>129</v>
      </c>
      <c r="W311" s="1"/>
      <c r="X311" s="20"/>
      <c r="Y311" s="1">
        <v>0.6</v>
      </c>
      <c r="Z311" s="20">
        <v>19</v>
      </c>
      <c r="AA311" s="20"/>
      <c r="AB311" s="20"/>
      <c r="AC311" s="20">
        <v>3</v>
      </c>
      <c r="AD311" s="20"/>
      <c r="AE311" s="20"/>
      <c r="AF311" s="20"/>
      <c r="AG311" s="20"/>
      <c r="AI311" s="20"/>
      <c r="AL311" s="18" t="s">
        <v>184</v>
      </c>
      <c r="AM311" s="20"/>
      <c r="AP311" s="20"/>
      <c r="AS311" s="20"/>
      <c r="AV311" s="18" t="s">
        <v>184</v>
      </c>
      <c r="AZ311">
        <v>1.2</v>
      </c>
      <c r="BD311" s="18">
        <v>6</v>
      </c>
      <c r="BG311" s="18">
        <v>3</v>
      </c>
    </row>
    <row r="312" spans="1:61">
      <c r="A312" t="s">
        <v>473</v>
      </c>
      <c r="B312" s="55" t="s">
        <v>471</v>
      </c>
      <c r="D312" t="s">
        <v>474</v>
      </c>
      <c r="E312" t="s">
        <v>123</v>
      </c>
      <c r="F312" t="s">
        <v>124</v>
      </c>
      <c r="G312" t="s">
        <v>283</v>
      </c>
      <c r="K312" t="s">
        <v>249</v>
      </c>
      <c r="L312" t="s">
        <v>475</v>
      </c>
      <c r="O312">
        <v>150</v>
      </c>
      <c r="P312" t="s">
        <v>428</v>
      </c>
      <c r="R312" s="18">
        <v>20</v>
      </c>
      <c r="S312" t="s">
        <v>270</v>
      </c>
      <c r="T312">
        <v>0.05</v>
      </c>
      <c r="U312" t="s">
        <v>270</v>
      </c>
      <c r="V312" t="s">
        <v>270</v>
      </c>
      <c r="W312" s="1"/>
      <c r="X312" s="20"/>
      <c r="Y312" s="1">
        <v>0.152</v>
      </c>
      <c r="Z312" s="20"/>
      <c r="AA312" s="20" t="s">
        <v>130</v>
      </c>
      <c r="AB312" s="20"/>
      <c r="AC312" s="20"/>
      <c r="AD312" s="20"/>
      <c r="AE312" s="20"/>
      <c r="AF312" s="18">
        <v>0.05</v>
      </c>
      <c r="AG312" s="20"/>
      <c r="AI312" s="20">
        <v>0.152</v>
      </c>
      <c r="AJ312" s="18">
        <v>0.52</v>
      </c>
      <c r="AM312" s="20">
        <v>0.02</v>
      </c>
      <c r="AP312" s="18">
        <v>0.05</v>
      </c>
      <c r="AS312" s="20">
        <v>0.152</v>
      </c>
      <c r="AT312" s="18">
        <v>0.49</v>
      </c>
      <c r="AW312" s="18">
        <v>0.01</v>
      </c>
      <c r="AZ312">
        <v>0.05</v>
      </c>
      <c r="BC312" s="1">
        <v>0.152</v>
      </c>
      <c r="BE312" s="18" t="s">
        <v>130</v>
      </c>
    </row>
    <row r="313" spans="1:61">
      <c r="A313" t="s">
        <v>476</v>
      </c>
      <c r="B313" s="55" t="s">
        <v>477</v>
      </c>
      <c r="D313" t="s">
        <v>478</v>
      </c>
      <c r="E313" t="s">
        <v>212</v>
      </c>
      <c r="F313" t="s">
        <v>124</v>
      </c>
      <c r="G313" t="s">
        <v>283</v>
      </c>
      <c r="K313" t="s">
        <v>126</v>
      </c>
      <c r="L313" t="s">
        <v>479</v>
      </c>
      <c r="M313" t="s">
        <v>131</v>
      </c>
      <c r="P313" t="s">
        <v>480</v>
      </c>
      <c r="R313" s="18">
        <v>3</v>
      </c>
      <c r="S313" t="s">
        <v>129</v>
      </c>
      <c r="T313">
        <v>7.5999999999999998E-2</v>
      </c>
      <c r="U313" s="15" t="s">
        <v>129</v>
      </c>
      <c r="V313" t="s">
        <v>129</v>
      </c>
      <c r="W313" s="1"/>
      <c r="X313" s="20"/>
      <c r="Y313" s="1">
        <v>0.252</v>
      </c>
      <c r="Z313" s="20">
        <v>0.4</v>
      </c>
      <c r="AA313" s="20"/>
      <c r="AB313" s="20"/>
      <c r="AC313" s="20">
        <v>0.18</v>
      </c>
      <c r="AD313" s="20"/>
      <c r="AE313" s="20"/>
      <c r="AF313" s="18">
        <v>7.5999999999999998E-2</v>
      </c>
      <c r="AG313" s="20"/>
      <c r="AI313" s="20">
        <v>0.65200000000000002</v>
      </c>
      <c r="AK313" s="18" t="s">
        <v>130</v>
      </c>
      <c r="AM313" s="20"/>
      <c r="AP313" s="18">
        <v>7.5999999999999998E-2</v>
      </c>
      <c r="AS313" s="20">
        <v>0.252</v>
      </c>
      <c r="AU313" s="18" t="s">
        <v>130</v>
      </c>
      <c r="AZ313">
        <v>7.5999999999999998E-2</v>
      </c>
      <c r="BC313" s="1">
        <v>0.2525</v>
      </c>
      <c r="BD313" s="18">
        <v>0.31</v>
      </c>
      <c r="BG313" s="18">
        <v>0.13</v>
      </c>
    </row>
    <row r="314" spans="1:61">
      <c r="D314" t="s">
        <v>478</v>
      </c>
      <c r="E314" t="s">
        <v>212</v>
      </c>
      <c r="F314" t="s">
        <v>124</v>
      </c>
      <c r="G314" t="s">
        <v>283</v>
      </c>
      <c r="K314" t="s">
        <v>126</v>
      </c>
      <c r="L314" t="s">
        <v>479</v>
      </c>
      <c r="M314" t="s">
        <v>132</v>
      </c>
      <c r="P314" t="s">
        <v>481</v>
      </c>
      <c r="R314" s="18">
        <v>3</v>
      </c>
      <c r="T314">
        <v>7.5999999999999998E-2</v>
      </c>
      <c r="U314" s="1"/>
      <c r="V314" s="1"/>
      <c r="W314" s="1"/>
      <c r="X314" s="20"/>
      <c r="Y314" s="1">
        <v>0.252</v>
      </c>
      <c r="Z314" s="20">
        <v>5.62</v>
      </c>
      <c r="AA314" s="20"/>
      <c r="AB314" s="20"/>
      <c r="AC314" s="20">
        <v>2.97</v>
      </c>
      <c r="AD314" s="20"/>
      <c r="AE314" s="20"/>
      <c r="AF314" s="18">
        <v>7.5999999999999998E-2</v>
      </c>
      <c r="AG314" s="20"/>
      <c r="AI314" s="20">
        <v>0.65200000000000002</v>
      </c>
      <c r="AJ314" s="18">
        <v>0.23</v>
      </c>
      <c r="AM314" s="20">
        <v>0.15</v>
      </c>
      <c r="AP314" s="18">
        <v>7.5999999999999998E-2</v>
      </c>
      <c r="AS314" s="20">
        <v>0.252</v>
      </c>
      <c r="AU314" s="18" t="s">
        <v>130</v>
      </c>
      <c r="AZ314">
        <v>7.5999999999999998E-2</v>
      </c>
      <c r="BC314" s="1">
        <v>0.2525</v>
      </c>
      <c r="BD314" s="18">
        <v>0.49</v>
      </c>
      <c r="BG314" s="18">
        <v>0.26</v>
      </c>
    </row>
    <row r="315" spans="1:61">
      <c r="D315" t="s">
        <v>478</v>
      </c>
      <c r="E315" t="s">
        <v>212</v>
      </c>
      <c r="F315" t="s">
        <v>167</v>
      </c>
      <c r="G315" t="s">
        <v>283</v>
      </c>
      <c r="J315" t="s">
        <v>482</v>
      </c>
      <c r="K315" t="s">
        <v>126</v>
      </c>
      <c r="L315" t="s">
        <v>479</v>
      </c>
      <c r="M315" t="s">
        <v>131</v>
      </c>
      <c r="P315" t="s">
        <v>483</v>
      </c>
      <c r="R315" s="18">
        <v>3</v>
      </c>
      <c r="T315">
        <v>7.5999999999999998E-2</v>
      </c>
      <c r="U315" s="15"/>
      <c r="V315" s="1"/>
      <c r="W315" s="1"/>
      <c r="X315" s="20"/>
      <c r="Y315" s="1">
        <v>0.252</v>
      </c>
      <c r="Z315" s="20">
        <v>3.78</v>
      </c>
      <c r="AA315" s="20"/>
      <c r="AB315" s="20"/>
      <c r="AC315" s="20">
        <v>2.06</v>
      </c>
      <c r="AD315" s="20"/>
      <c r="AE315" s="20"/>
      <c r="AF315" s="18">
        <v>7.5999999999999998E-2</v>
      </c>
      <c r="AG315" s="20"/>
      <c r="AI315" s="20">
        <v>0.65200000000000002</v>
      </c>
      <c r="AK315" s="18" t="s">
        <v>130</v>
      </c>
      <c r="AM315" s="20"/>
      <c r="AP315" s="18">
        <v>7.5999999999999998E-2</v>
      </c>
      <c r="AS315" s="20">
        <v>0.252</v>
      </c>
      <c r="AU315" s="18" t="s">
        <v>130</v>
      </c>
      <c r="AZ315">
        <v>7.5999999999999998E-2</v>
      </c>
      <c r="BC315" s="1">
        <v>0.2525</v>
      </c>
      <c r="BD315" s="18">
        <v>0.27</v>
      </c>
      <c r="BG315" s="18">
        <v>7.0000000000000007E-2</v>
      </c>
    </row>
    <row r="316" spans="1:61">
      <c r="D316" t="s">
        <v>478</v>
      </c>
      <c r="E316" t="s">
        <v>212</v>
      </c>
      <c r="F316" t="s">
        <v>167</v>
      </c>
      <c r="G316" t="s">
        <v>283</v>
      </c>
      <c r="J316" t="s">
        <v>482</v>
      </c>
      <c r="K316" t="s">
        <v>126</v>
      </c>
      <c r="L316" t="s">
        <v>479</v>
      </c>
      <c r="M316" t="s">
        <v>132</v>
      </c>
      <c r="P316" t="s">
        <v>484</v>
      </c>
      <c r="R316" s="18">
        <v>3</v>
      </c>
      <c r="T316">
        <v>7.5999999999999998E-2</v>
      </c>
      <c r="U316" s="15"/>
      <c r="V316" s="1"/>
      <c r="W316" s="1"/>
      <c r="X316" s="20"/>
      <c r="Y316" s="1">
        <v>0.252</v>
      </c>
      <c r="Z316" s="20">
        <v>2.25</v>
      </c>
      <c r="AA316" s="20"/>
      <c r="AB316" s="20"/>
      <c r="AC316" s="20">
        <v>1.76</v>
      </c>
      <c r="AD316" s="20"/>
      <c r="AE316" s="20"/>
      <c r="AF316" s="18">
        <v>7.5999999999999998E-2</v>
      </c>
      <c r="AG316" s="20"/>
      <c r="AI316" s="20">
        <v>0.65200000000000002</v>
      </c>
      <c r="AJ316" s="18">
        <v>0.43</v>
      </c>
      <c r="AM316" s="20">
        <v>0.24</v>
      </c>
      <c r="AP316" s="18">
        <v>7.5999999999999998E-2</v>
      </c>
      <c r="AS316" s="20">
        <v>0.252</v>
      </c>
      <c r="AU316" s="18" t="s">
        <v>130</v>
      </c>
      <c r="AZ316">
        <v>7.5999999999999998E-2</v>
      </c>
      <c r="BC316" s="1">
        <v>0.2525</v>
      </c>
      <c r="BD316" s="18">
        <v>0.39</v>
      </c>
      <c r="BG316" s="18">
        <v>0.25</v>
      </c>
    </row>
    <row r="317" spans="1:61" s="53" customFormat="1">
      <c r="A317" t="s">
        <v>485</v>
      </c>
      <c r="B317" s="15" t="s">
        <v>486</v>
      </c>
      <c r="C317"/>
      <c r="D317" t="s">
        <v>487</v>
      </c>
      <c r="E317" t="s">
        <v>277</v>
      </c>
      <c r="F317" t="s">
        <v>124</v>
      </c>
      <c r="G317" t="s">
        <v>283</v>
      </c>
      <c r="H317" t="s">
        <v>167</v>
      </c>
      <c r="I317" t="s">
        <v>354</v>
      </c>
      <c r="J317" t="s">
        <v>488</v>
      </c>
      <c r="K317" t="s">
        <v>170</v>
      </c>
      <c r="L317" t="s">
        <v>489</v>
      </c>
      <c r="M317" t="s">
        <v>131</v>
      </c>
      <c r="N317">
        <v>15</v>
      </c>
      <c r="O317">
        <v>250</v>
      </c>
      <c r="P317"/>
      <c r="Q317">
        <v>12.4</v>
      </c>
      <c r="R317" s="18">
        <v>3</v>
      </c>
      <c r="S317"/>
      <c r="T317">
        <v>0.2</v>
      </c>
      <c r="U317" s="1"/>
      <c r="V317" s="18" t="s">
        <v>270</v>
      </c>
      <c r="W317" s="1"/>
      <c r="X317" s="20"/>
      <c r="Y317" s="1">
        <v>0.4</v>
      </c>
      <c r="Z317" s="20">
        <v>0.59</v>
      </c>
      <c r="AA317" s="20"/>
      <c r="AB317" s="20"/>
      <c r="AC317" s="20">
        <v>0.08</v>
      </c>
      <c r="AD317" s="20"/>
      <c r="AE317" s="20"/>
      <c r="AF317" s="20">
        <v>0.1</v>
      </c>
      <c r="AG317" s="20"/>
      <c r="AH317" s="18"/>
      <c r="AI317" s="20">
        <v>0.3</v>
      </c>
      <c r="AJ317" s="18">
        <v>0.99</v>
      </c>
      <c r="AK317" s="18"/>
      <c r="AL317" s="18"/>
      <c r="AM317" s="20">
        <v>0.03</v>
      </c>
      <c r="AN317" s="18"/>
      <c r="AO317" s="18"/>
      <c r="AP317" s="20">
        <v>0.1</v>
      </c>
      <c r="AQ317" s="18"/>
      <c r="AR317"/>
      <c r="AS317" s="20">
        <v>0.3</v>
      </c>
      <c r="AT317" s="18">
        <v>1.2</v>
      </c>
      <c r="AU317" s="18"/>
      <c r="AV317" s="18"/>
      <c r="AW317" s="18">
        <v>7.0000000000000007E-2</v>
      </c>
      <c r="AX317"/>
      <c r="AY317"/>
      <c r="AZ317">
        <v>0.1</v>
      </c>
      <c r="BA317"/>
      <c r="BB317"/>
      <c r="BC317">
        <v>0.2</v>
      </c>
      <c r="BD317" s="18">
        <v>1.05</v>
      </c>
      <c r="BE317" s="18"/>
      <c r="BF317" s="18"/>
      <c r="BG317" s="18">
        <v>0.19</v>
      </c>
      <c r="BH317"/>
      <c r="BI317"/>
    </row>
    <row r="318" spans="1:61">
      <c r="B318" s="55" t="s">
        <v>490</v>
      </c>
      <c r="D318" t="s">
        <v>487</v>
      </c>
      <c r="E318" t="s">
        <v>277</v>
      </c>
      <c r="F318" t="s">
        <v>124</v>
      </c>
      <c r="G318" t="s">
        <v>283</v>
      </c>
      <c r="H318" t="s">
        <v>167</v>
      </c>
      <c r="I318" t="s">
        <v>354</v>
      </c>
      <c r="J318" t="s">
        <v>491</v>
      </c>
      <c r="K318" t="s">
        <v>170</v>
      </c>
      <c r="L318" t="s">
        <v>489</v>
      </c>
      <c r="M318" t="s">
        <v>131</v>
      </c>
      <c r="N318">
        <v>15</v>
      </c>
      <c r="O318">
        <v>250</v>
      </c>
      <c r="Q318">
        <v>12.4</v>
      </c>
      <c r="R318" s="18">
        <v>3</v>
      </c>
      <c r="T318">
        <v>0.2</v>
      </c>
      <c r="U318" s="1"/>
      <c r="V318" s="1"/>
      <c r="W318" s="1"/>
      <c r="X318" s="20"/>
      <c r="Y318" s="1">
        <v>0.4</v>
      </c>
      <c r="Z318" s="20"/>
      <c r="AA318" s="20" t="s">
        <v>130</v>
      </c>
      <c r="AB318" s="20"/>
      <c r="AC318" s="20"/>
      <c r="AD318" s="20"/>
      <c r="AE318" s="20"/>
      <c r="AF318" s="20">
        <v>0.1</v>
      </c>
      <c r="AG318" s="20"/>
      <c r="AH318" s="20"/>
      <c r="AI318" s="20">
        <v>0.3</v>
      </c>
      <c r="AJ318" s="20"/>
      <c r="AK318" s="20" t="s">
        <v>130</v>
      </c>
      <c r="AL318" s="20"/>
      <c r="AM318" s="20"/>
      <c r="AP318" s="20">
        <v>0.1</v>
      </c>
      <c r="AR318" s="1"/>
      <c r="AS318" s="20">
        <v>0.3</v>
      </c>
      <c r="AT318" s="20"/>
      <c r="AU318" s="20" t="s">
        <v>130</v>
      </c>
      <c r="AV318" s="20"/>
      <c r="AZ318">
        <v>0.1</v>
      </c>
      <c r="BB318" s="1"/>
      <c r="BC318">
        <v>0.2</v>
      </c>
      <c r="BD318" s="20"/>
      <c r="BE318" s="20" t="s">
        <v>130</v>
      </c>
      <c r="BF318" s="20"/>
    </row>
    <row r="319" spans="1:61">
      <c r="D319" t="s">
        <v>487</v>
      </c>
      <c r="E319" t="s">
        <v>277</v>
      </c>
      <c r="F319" t="s">
        <v>124</v>
      </c>
      <c r="G319" t="s">
        <v>283</v>
      </c>
      <c r="H319" t="s">
        <v>492</v>
      </c>
      <c r="J319" t="s">
        <v>488</v>
      </c>
      <c r="K319" t="s">
        <v>170</v>
      </c>
      <c r="L319" t="s">
        <v>489</v>
      </c>
      <c r="M319" t="s">
        <v>131</v>
      </c>
      <c r="N319">
        <v>15</v>
      </c>
      <c r="O319">
        <v>250</v>
      </c>
      <c r="Q319">
        <v>12.4</v>
      </c>
      <c r="R319" s="18">
        <v>3</v>
      </c>
      <c r="T319">
        <v>0.2</v>
      </c>
      <c r="U319" s="1"/>
      <c r="V319" s="1"/>
      <c r="W319" s="1"/>
      <c r="X319" s="20"/>
      <c r="Y319" s="1">
        <v>0.4</v>
      </c>
      <c r="Z319" s="20">
        <v>0.755</v>
      </c>
      <c r="AA319" s="20"/>
      <c r="AB319" s="20"/>
      <c r="AC319" s="20">
        <v>7.0000000000000001E-3</v>
      </c>
      <c r="AD319" s="20"/>
      <c r="AE319" s="20"/>
      <c r="AF319" s="20">
        <v>0.1</v>
      </c>
      <c r="AG319" s="20"/>
      <c r="AI319" s="20">
        <v>0.3</v>
      </c>
      <c r="AJ319" s="18">
        <v>0.995</v>
      </c>
      <c r="AM319" s="20">
        <v>7.0000000000000001E-3</v>
      </c>
      <c r="AP319" s="20">
        <v>0.1</v>
      </c>
      <c r="AS319" s="20">
        <v>0.3</v>
      </c>
      <c r="AT319" s="18">
        <v>1.26</v>
      </c>
      <c r="AW319" s="18">
        <v>2.8000000000000001E-2</v>
      </c>
      <c r="AZ319">
        <v>0.1</v>
      </c>
      <c r="BC319">
        <v>0.2</v>
      </c>
      <c r="BD319" s="18">
        <v>1.08</v>
      </c>
      <c r="BG319" s="18">
        <v>0.04</v>
      </c>
    </row>
    <row r="320" spans="1:61">
      <c r="D320" t="s">
        <v>487</v>
      </c>
      <c r="E320" t="s">
        <v>277</v>
      </c>
      <c r="F320" t="s">
        <v>124</v>
      </c>
      <c r="G320" t="s">
        <v>283</v>
      </c>
      <c r="H320" t="s">
        <v>492</v>
      </c>
      <c r="J320" t="s">
        <v>491</v>
      </c>
      <c r="K320" t="s">
        <v>170</v>
      </c>
      <c r="L320" t="s">
        <v>489</v>
      </c>
      <c r="M320" t="s">
        <v>131</v>
      </c>
      <c r="N320">
        <v>15</v>
      </c>
      <c r="O320">
        <v>250</v>
      </c>
      <c r="Q320">
        <v>12.4</v>
      </c>
      <c r="R320" s="18">
        <v>3</v>
      </c>
      <c r="T320">
        <v>0.2</v>
      </c>
      <c r="U320" s="1"/>
      <c r="V320" s="1"/>
      <c r="W320" s="1"/>
      <c r="X320" s="20"/>
      <c r="Y320" s="1">
        <v>0.4</v>
      </c>
      <c r="Z320" s="20"/>
      <c r="AA320" s="20" t="s">
        <v>130</v>
      </c>
      <c r="AB320" s="20"/>
      <c r="AC320" s="20"/>
      <c r="AD320" s="20"/>
      <c r="AE320" s="20"/>
      <c r="AF320" s="20">
        <v>0.1</v>
      </c>
      <c r="AG320" s="20"/>
      <c r="AI320" s="20">
        <v>0.3</v>
      </c>
      <c r="AJ320" s="18">
        <v>0.41499999999999998</v>
      </c>
      <c r="AM320" s="20">
        <v>7.0000000000000001E-3</v>
      </c>
      <c r="AP320" s="20">
        <v>0.1</v>
      </c>
      <c r="AS320" s="20">
        <v>0.3</v>
      </c>
      <c r="AT320" s="18">
        <v>0.36499999999999999</v>
      </c>
      <c r="AW320" s="18">
        <v>2.1000000000000001E-2</v>
      </c>
      <c r="AZ320">
        <v>0.1</v>
      </c>
      <c r="BB320" s="1"/>
      <c r="BC320">
        <v>0.2</v>
      </c>
      <c r="BD320" s="20"/>
      <c r="BE320" s="20" t="s">
        <v>130</v>
      </c>
      <c r="BF320" s="20"/>
    </row>
    <row r="321" spans="1:59">
      <c r="D321" t="s">
        <v>487</v>
      </c>
      <c r="E321" t="s">
        <v>277</v>
      </c>
      <c r="F321" t="s">
        <v>124</v>
      </c>
      <c r="G321" t="s">
        <v>283</v>
      </c>
      <c r="H321" t="s">
        <v>493</v>
      </c>
      <c r="J321" t="s">
        <v>488</v>
      </c>
      <c r="K321" t="s">
        <v>170</v>
      </c>
      <c r="L321" t="s">
        <v>489</v>
      </c>
      <c r="M321" t="s">
        <v>131</v>
      </c>
      <c r="N321">
        <v>15</v>
      </c>
      <c r="O321">
        <v>250</v>
      </c>
      <c r="Q321">
        <v>12.4</v>
      </c>
      <c r="R321" s="18">
        <v>3</v>
      </c>
      <c r="T321">
        <v>0.2</v>
      </c>
      <c r="U321" s="1"/>
      <c r="V321" s="1"/>
      <c r="W321" s="1"/>
      <c r="X321" s="20"/>
      <c r="Y321" s="1">
        <v>0.4</v>
      </c>
      <c r="Z321" s="20">
        <v>0.99</v>
      </c>
      <c r="AA321" s="20"/>
      <c r="AB321" s="20"/>
      <c r="AC321" s="20">
        <v>0.03</v>
      </c>
      <c r="AD321" s="20"/>
      <c r="AE321" s="20"/>
      <c r="AF321" s="20">
        <v>0.1</v>
      </c>
      <c r="AG321" s="20"/>
      <c r="AI321" s="20">
        <v>0.3</v>
      </c>
      <c r="AJ321" s="18">
        <v>1.29</v>
      </c>
      <c r="AM321" s="20">
        <v>0.08</v>
      </c>
      <c r="AP321" s="20">
        <v>0.1</v>
      </c>
      <c r="AS321" s="20">
        <v>0.3</v>
      </c>
      <c r="AT321" s="18">
        <v>1.67</v>
      </c>
      <c r="AW321" s="18">
        <v>0.04</v>
      </c>
      <c r="AZ321">
        <v>0.1</v>
      </c>
      <c r="BC321">
        <v>0.2</v>
      </c>
      <c r="BD321" s="18">
        <v>1.22</v>
      </c>
      <c r="BG321" s="18">
        <v>2.8000000000000001E-2</v>
      </c>
    </row>
    <row r="322" spans="1:59">
      <c r="D322" t="s">
        <v>487</v>
      </c>
      <c r="E322" t="s">
        <v>277</v>
      </c>
      <c r="F322" t="s">
        <v>124</v>
      </c>
      <c r="G322" t="s">
        <v>283</v>
      </c>
      <c r="H322" t="s">
        <v>493</v>
      </c>
      <c r="J322" t="s">
        <v>491</v>
      </c>
      <c r="K322" t="s">
        <v>170</v>
      </c>
      <c r="L322" t="s">
        <v>489</v>
      </c>
      <c r="M322" t="s">
        <v>131</v>
      </c>
      <c r="N322">
        <v>15</v>
      </c>
      <c r="O322">
        <v>250</v>
      </c>
      <c r="Q322">
        <v>12.4</v>
      </c>
      <c r="R322" s="18">
        <v>3</v>
      </c>
      <c r="T322">
        <v>0.2</v>
      </c>
      <c r="U322" s="1"/>
      <c r="V322" s="1"/>
      <c r="W322" s="1"/>
      <c r="X322" s="20"/>
      <c r="Y322" s="1">
        <v>0.4</v>
      </c>
      <c r="Z322" s="20"/>
      <c r="AA322" s="20" t="s">
        <v>130</v>
      </c>
      <c r="AB322" s="20"/>
      <c r="AC322" s="20"/>
      <c r="AD322" s="20"/>
      <c r="AE322" s="20"/>
      <c r="AF322" s="20">
        <v>0.1</v>
      </c>
      <c r="AG322" s="20"/>
      <c r="AH322" s="20"/>
      <c r="AI322" s="20">
        <v>0.3</v>
      </c>
      <c r="AJ322" s="20"/>
      <c r="AK322" s="20" t="s">
        <v>130</v>
      </c>
      <c r="AL322" s="20"/>
      <c r="AM322" s="20"/>
      <c r="AP322" s="20">
        <v>0.1</v>
      </c>
      <c r="AR322" s="1"/>
      <c r="AS322" s="20">
        <v>0.3</v>
      </c>
      <c r="AT322" s="20"/>
      <c r="AU322" s="20" t="s">
        <v>130</v>
      </c>
      <c r="AV322" s="20"/>
      <c r="AZ322">
        <v>0.1</v>
      </c>
      <c r="BB322" s="1"/>
      <c r="BC322">
        <v>0.2</v>
      </c>
      <c r="BD322" s="20"/>
      <c r="BE322" s="20" t="s">
        <v>130</v>
      </c>
      <c r="BF322" s="20"/>
    </row>
    <row r="323" spans="1:59">
      <c r="D323" t="s">
        <v>487</v>
      </c>
      <c r="E323" t="s">
        <v>277</v>
      </c>
      <c r="F323" t="s">
        <v>124</v>
      </c>
      <c r="G323" t="s">
        <v>283</v>
      </c>
      <c r="H323" t="s">
        <v>494</v>
      </c>
      <c r="J323" t="s">
        <v>488</v>
      </c>
      <c r="K323" t="s">
        <v>170</v>
      </c>
      <c r="L323" t="s">
        <v>489</v>
      </c>
      <c r="M323" t="s">
        <v>131</v>
      </c>
      <c r="N323">
        <v>15</v>
      </c>
      <c r="O323">
        <v>250</v>
      </c>
      <c r="Q323">
        <v>12.4</v>
      </c>
      <c r="R323" s="18">
        <v>3</v>
      </c>
      <c r="T323">
        <v>0.2</v>
      </c>
      <c r="U323" s="1"/>
      <c r="V323" s="1"/>
      <c r="W323" s="1"/>
      <c r="X323" s="20"/>
      <c r="Y323" s="1">
        <v>0.4</v>
      </c>
      <c r="Z323" s="20">
        <v>2.5649999999999999</v>
      </c>
      <c r="AA323" s="20"/>
      <c r="AB323" s="20"/>
      <c r="AC323" s="20">
        <v>2.1000000000000001E-2</v>
      </c>
      <c r="AD323" s="20"/>
      <c r="AE323" s="20"/>
      <c r="AF323" s="20">
        <v>0.1</v>
      </c>
      <c r="AG323" s="20"/>
      <c r="AI323" s="20">
        <v>0.3</v>
      </c>
      <c r="AJ323" s="18">
        <v>3.06</v>
      </c>
      <c r="AM323" s="20">
        <v>1.4E-2</v>
      </c>
      <c r="AP323" s="20">
        <v>0.1</v>
      </c>
      <c r="AS323" s="20">
        <v>0.3</v>
      </c>
      <c r="AT323" s="18">
        <v>3.0449999999999999</v>
      </c>
      <c r="AW323" s="18">
        <v>2.1000000000000001E-2</v>
      </c>
      <c r="AZ323">
        <v>0.1</v>
      </c>
      <c r="BC323">
        <v>0.2</v>
      </c>
      <c r="BD323" s="18">
        <v>2.78</v>
      </c>
      <c r="BG323" s="18">
        <v>0.06</v>
      </c>
    </row>
    <row r="324" spans="1:59">
      <c r="D324" t="s">
        <v>487</v>
      </c>
      <c r="E324" t="s">
        <v>277</v>
      </c>
      <c r="F324" t="s">
        <v>124</v>
      </c>
      <c r="G324" t="s">
        <v>283</v>
      </c>
      <c r="H324" t="s">
        <v>494</v>
      </c>
      <c r="J324" t="s">
        <v>491</v>
      </c>
      <c r="K324" t="s">
        <v>170</v>
      </c>
      <c r="L324" t="s">
        <v>489</v>
      </c>
      <c r="M324" t="s">
        <v>131</v>
      </c>
      <c r="N324">
        <v>15</v>
      </c>
      <c r="O324">
        <v>250</v>
      </c>
      <c r="Q324">
        <v>12.4</v>
      </c>
      <c r="R324" s="18">
        <v>3</v>
      </c>
      <c r="T324">
        <v>0.2</v>
      </c>
      <c r="U324" s="1"/>
      <c r="V324" s="1"/>
      <c r="W324" s="1"/>
      <c r="X324" s="20"/>
      <c r="Y324" s="1">
        <v>0.4</v>
      </c>
      <c r="Z324" s="20"/>
      <c r="AA324" s="20" t="s">
        <v>130</v>
      </c>
      <c r="AB324" s="20"/>
      <c r="AC324" s="20"/>
      <c r="AD324" s="20"/>
      <c r="AE324" s="20"/>
      <c r="AF324" s="20">
        <v>0.1</v>
      </c>
      <c r="AG324" s="20"/>
      <c r="AH324" s="20"/>
      <c r="AI324" s="20">
        <v>0.3</v>
      </c>
      <c r="AJ324" s="20"/>
      <c r="AK324" s="20" t="s">
        <v>130</v>
      </c>
      <c r="AL324" s="20"/>
      <c r="AM324" s="20"/>
      <c r="AP324" s="20">
        <v>0.1</v>
      </c>
      <c r="AR324" s="1"/>
      <c r="AS324" s="20">
        <v>0.3</v>
      </c>
      <c r="AT324" s="20"/>
      <c r="AU324" s="20" t="s">
        <v>130</v>
      </c>
      <c r="AV324" s="20"/>
      <c r="AZ324">
        <v>0.1</v>
      </c>
      <c r="BB324" s="1"/>
      <c r="BC324">
        <v>0.2</v>
      </c>
      <c r="BD324" s="20"/>
      <c r="BE324" s="20" t="s">
        <v>130</v>
      </c>
      <c r="BF324" s="20"/>
    </row>
    <row r="325" spans="1:59">
      <c r="D325" t="s">
        <v>487</v>
      </c>
      <c r="E325" t="s">
        <v>277</v>
      </c>
      <c r="F325" t="s">
        <v>124</v>
      </c>
      <c r="G325" t="s">
        <v>283</v>
      </c>
      <c r="H325" t="s">
        <v>495</v>
      </c>
      <c r="J325" t="s">
        <v>488</v>
      </c>
      <c r="K325" t="s">
        <v>170</v>
      </c>
      <c r="L325" t="s">
        <v>489</v>
      </c>
      <c r="M325" t="s">
        <v>131</v>
      </c>
      <c r="N325">
        <v>15</v>
      </c>
      <c r="O325">
        <v>250</v>
      </c>
      <c r="Q325">
        <v>12.4</v>
      </c>
      <c r="R325" s="18">
        <v>3</v>
      </c>
      <c r="T325">
        <v>0.2</v>
      </c>
      <c r="U325" s="1"/>
      <c r="V325" s="1"/>
      <c r="W325" s="1"/>
      <c r="X325" s="20"/>
      <c r="Y325" s="1">
        <v>0.4</v>
      </c>
      <c r="Z325" s="20">
        <v>0.77</v>
      </c>
      <c r="AA325" s="20"/>
      <c r="AB325" s="20"/>
      <c r="AC325" s="20">
        <v>1.4E-2</v>
      </c>
      <c r="AD325" s="20"/>
      <c r="AE325" s="20"/>
      <c r="AF325" s="20">
        <v>0.1</v>
      </c>
      <c r="AG325" s="20"/>
      <c r="AI325" s="20">
        <v>0.3</v>
      </c>
      <c r="AJ325" s="18">
        <v>1.365</v>
      </c>
      <c r="AM325" s="20">
        <v>2.1000000000000001E-2</v>
      </c>
      <c r="AP325" s="20">
        <v>0.1</v>
      </c>
      <c r="AS325" s="20">
        <v>0.3</v>
      </c>
      <c r="AT325" s="18">
        <v>1.345</v>
      </c>
      <c r="AW325" s="18">
        <v>7.0000000000000001E-3</v>
      </c>
      <c r="AZ325">
        <v>0.1</v>
      </c>
      <c r="BC325">
        <v>0.2</v>
      </c>
      <c r="BD325" s="18">
        <v>1.1000000000000001</v>
      </c>
      <c r="BG325" s="18">
        <v>0.04</v>
      </c>
    </row>
    <row r="326" spans="1:59">
      <c r="D326" t="s">
        <v>487</v>
      </c>
      <c r="E326" t="s">
        <v>277</v>
      </c>
      <c r="F326" t="s">
        <v>124</v>
      </c>
      <c r="G326" t="s">
        <v>283</v>
      </c>
      <c r="H326" t="s">
        <v>495</v>
      </c>
      <c r="J326" t="s">
        <v>491</v>
      </c>
      <c r="K326" t="s">
        <v>170</v>
      </c>
      <c r="L326" t="s">
        <v>489</v>
      </c>
      <c r="M326" t="s">
        <v>131</v>
      </c>
      <c r="N326">
        <v>15</v>
      </c>
      <c r="O326">
        <v>250</v>
      </c>
      <c r="Q326">
        <v>12.4</v>
      </c>
      <c r="R326" s="18">
        <v>3</v>
      </c>
      <c r="T326">
        <v>0.2</v>
      </c>
      <c r="U326" s="1"/>
      <c r="V326" s="1"/>
      <c r="W326" s="1"/>
      <c r="X326" s="20"/>
      <c r="Y326" s="1">
        <v>0.4</v>
      </c>
      <c r="Z326" s="20">
        <v>0.41499999999999998</v>
      </c>
      <c r="AA326" s="20"/>
      <c r="AB326" s="20"/>
      <c r="AC326" s="20">
        <v>2.1000000000000001E-2</v>
      </c>
      <c r="AD326" s="20"/>
      <c r="AE326" s="20"/>
      <c r="AF326" s="20">
        <v>0.1</v>
      </c>
      <c r="AG326" s="20"/>
      <c r="AH326" s="20"/>
      <c r="AI326" s="20">
        <v>0.3</v>
      </c>
      <c r="AJ326" s="20"/>
      <c r="AK326" s="20" t="s">
        <v>130</v>
      </c>
      <c r="AL326" s="20"/>
      <c r="AM326" s="20"/>
      <c r="AP326" s="20">
        <v>0.1</v>
      </c>
      <c r="AR326" s="1"/>
      <c r="AS326" s="20">
        <v>0.3</v>
      </c>
      <c r="AT326" s="20"/>
      <c r="AU326" s="20" t="s">
        <v>130</v>
      </c>
      <c r="AV326" s="20"/>
      <c r="AZ326">
        <v>0.1</v>
      </c>
      <c r="BB326" s="1"/>
      <c r="BC326">
        <v>0.2</v>
      </c>
      <c r="BD326" s="20"/>
      <c r="BE326" s="20" t="s">
        <v>130</v>
      </c>
      <c r="BF326" s="20"/>
    </row>
    <row r="327" spans="1:59">
      <c r="A327" t="s">
        <v>496</v>
      </c>
      <c r="B327" s="55" t="s">
        <v>497</v>
      </c>
      <c r="D327" t="s">
        <v>498</v>
      </c>
      <c r="E327" t="s">
        <v>123</v>
      </c>
      <c r="G327" t="s">
        <v>283</v>
      </c>
      <c r="H327" t="s">
        <v>124</v>
      </c>
      <c r="J327" t="s">
        <v>499</v>
      </c>
      <c r="K327" t="s">
        <v>126</v>
      </c>
      <c r="L327" t="s">
        <v>479</v>
      </c>
      <c r="M327" t="s">
        <v>132</v>
      </c>
      <c r="N327">
        <v>18</v>
      </c>
      <c r="O327">
        <v>200</v>
      </c>
      <c r="P327">
        <v>18</v>
      </c>
      <c r="R327" s="18">
        <v>6</v>
      </c>
      <c r="U327" s="1"/>
      <c r="V327" s="1" t="s">
        <v>129</v>
      </c>
      <c r="W327" s="1"/>
      <c r="X327" s="20"/>
      <c r="Y327" s="1"/>
      <c r="Z327" s="20">
        <v>0.39</v>
      </c>
      <c r="AA327" s="20"/>
      <c r="AB327" s="20"/>
      <c r="AC327" s="20">
        <v>0.17</v>
      </c>
      <c r="AD327" s="20"/>
      <c r="AE327" s="20"/>
      <c r="AF327" s="20"/>
      <c r="AG327" s="20"/>
      <c r="AI327" s="20"/>
      <c r="AJ327" s="18">
        <v>0.5</v>
      </c>
      <c r="AM327" s="20">
        <v>0.1</v>
      </c>
      <c r="AP327" s="20"/>
      <c r="AS327" s="20"/>
      <c r="AT327" s="18">
        <v>1.03</v>
      </c>
      <c r="AW327" s="18">
        <v>0.25</v>
      </c>
      <c r="BD327" s="18">
        <v>0.41</v>
      </c>
      <c r="BG327" s="18">
        <v>0.09</v>
      </c>
    </row>
    <row r="328" spans="1:59">
      <c r="D328" t="s">
        <v>498</v>
      </c>
      <c r="E328" t="s">
        <v>123</v>
      </c>
      <c r="G328" t="s">
        <v>283</v>
      </c>
      <c r="H328" t="s">
        <v>124</v>
      </c>
      <c r="J328" t="s">
        <v>500</v>
      </c>
      <c r="K328" t="s">
        <v>126</v>
      </c>
      <c r="L328" t="s">
        <v>479</v>
      </c>
      <c r="M328" t="s">
        <v>132</v>
      </c>
      <c r="N328">
        <v>8</v>
      </c>
      <c r="O328">
        <v>200</v>
      </c>
      <c r="P328">
        <v>18</v>
      </c>
      <c r="R328" s="18">
        <v>6</v>
      </c>
      <c r="U328" s="1"/>
      <c r="V328" s="1"/>
      <c r="W328" s="1"/>
      <c r="X328" s="20"/>
      <c r="Y328" s="1"/>
      <c r="Z328" s="20">
        <v>1.38</v>
      </c>
      <c r="AA328" s="20"/>
      <c r="AB328" s="20"/>
      <c r="AC328" s="20">
        <v>0.44</v>
      </c>
      <c r="AD328" s="20"/>
      <c r="AE328" s="20"/>
      <c r="AF328" s="20"/>
      <c r="AG328" s="20"/>
      <c r="AI328" s="20"/>
      <c r="AJ328" s="18">
        <v>0.8</v>
      </c>
      <c r="AM328" s="20">
        <v>0.2</v>
      </c>
      <c r="AP328" s="20"/>
      <c r="AS328" s="20"/>
      <c r="AT328" s="18">
        <v>0.81</v>
      </c>
      <c r="AW328" s="18">
        <v>0.17</v>
      </c>
      <c r="BD328" s="18">
        <v>0.5</v>
      </c>
      <c r="BG328" s="18">
        <v>0.28000000000000003</v>
      </c>
    </row>
    <row r="329" spans="1:59">
      <c r="D329" t="s">
        <v>498</v>
      </c>
      <c r="E329" t="s">
        <v>123</v>
      </c>
      <c r="G329" t="s">
        <v>283</v>
      </c>
      <c r="H329" t="s">
        <v>124</v>
      </c>
      <c r="J329" t="s">
        <v>499</v>
      </c>
      <c r="K329" t="s">
        <v>139</v>
      </c>
      <c r="L329" t="s">
        <v>501</v>
      </c>
      <c r="M329" t="s">
        <v>132</v>
      </c>
      <c r="N329">
        <v>18</v>
      </c>
      <c r="O329">
        <v>200</v>
      </c>
      <c r="P329">
        <v>23</v>
      </c>
      <c r="R329" s="18">
        <v>6</v>
      </c>
      <c r="U329" s="1"/>
      <c r="V329" s="1"/>
      <c r="W329" s="1"/>
      <c r="X329" s="20"/>
      <c r="Y329" s="1"/>
      <c r="Z329" s="20">
        <v>7.82</v>
      </c>
      <c r="AA329" s="20"/>
      <c r="AB329" s="20"/>
      <c r="AC329" s="20">
        <v>1.89</v>
      </c>
      <c r="AD329" s="20"/>
      <c r="AE329" s="20"/>
      <c r="AF329" s="20"/>
      <c r="AG329" s="20"/>
      <c r="AI329" s="20"/>
      <c r="AJ329" s="18">
        <v>20.6</v>
      </c>
      <c r="AM329" s="20">
        <v>0.75</v>
      </c>
      <c r="AP329" s="20"/>
      <c r="AS329" s="20"/>
      <c r="AT329" s="18">
        <v>4.87</v>
      </c>
      <c r="AW329" s="18">
        <v>0.44</v>
      </c>
      <c r="BD329" s="18">
        <v>4.72</v>
      </c>
      <c r="BG329" s="18">
        <v>0.78</v>
      </c>
    </row>
    <row r="330" spans="1:59">
      <c r="D330" t="s">
        <v>498</v>
      </c>
      <c r="E330" t="s">
        <v>123</v>
      </c>
      <c r="G330" t="s">
        <v>283</v>
      </c>
      <c r="H330" t="s">
        <v>124</v>
      </c>
      <c r="J330" t="s">
        <v>500</v>
      </c>
      <c r="K330" t="s">
        <v>139</v>
      </c>
      <c r="L330" t="s">
        <v>501</v>
      </c>
      <c r="M330" t="s">
        <v>132</v>
      </c>
      <c r="N330">
        <v>8</v>
      </c>
      <c r="O330">
        <v>200</v>
      </c>
      <c r="P330">
        <v>23</v>
      </c>
      <c r="R330" s="18">
        <v>6</v>
      </c>
      <c r="U330" s="1"/>
      <c r="V330" s="1"/>
      <c r="W330" s="1"/>
      <c r="X330" s="20"/>
      <c r="Y330" s="1"/>
      <c r="Z330" s="20">
        <v>1.82</v>
      </c>
      <c r="AA330" s="20"/>
      <c r="AB330" s="20"/>
      <c r="AC330" s="20">
        <v>0.36</v>
      </c>
      <c r="AD330" s="20"/>
      <c r="AE330" s="20"/>
      <c r="AF330" s="20"/>
      <c r="AG330" s="20"/>
      <c r="AI330" s="20"/>
      <c r="AJ330" s="18">
        <v>3.57</v>
      </c>
      <c r="AM330" s="20">
        <v>0.3</v>
      </c>
      <c r="AP330" s="20"/>
      <c r="AS330" s="20"/>
      <c r="AT330" s="18">
        <v>1.51</v>
      </c>
      <c r="AW330" s="18">
        <v>0.13</v>
      </c>
      <c r="BD330" s="18">
        <v>1.36</v>
      </c>
      <c r="BG330" s="18">
        <v>0.19</v>
      </c>
    </row>
    <row r="331" spans="1:59">
      <c r="D331" t="s">
        <v>498</v>
      </c>
      <c r="E331" t="s">
        <v>123</v>
      </c>
      <c r="F331" t="s">
        <v>124</v>
      </c>
      <c r="G331" t="s">
        <v>324</v>
      </c>
      <c r="H331" t="s">
        <v>124</v>
      </c>
      <c r="J331" t="s">
        <v>502</v>
      </c>
      <c r="K331" t="s">
        <v>182</v>
      </c>
      <c r="L331" t="s">
        <v>503</v>
      </c>
      <c r="M331" t="s">
        <v>132</v>
      </c>
      <c r="O331" t="s">
        <v>504</v>
      </c>
      <c r="P331">
        <v>30</v>
      </c>
      <c r="R331" s="18">
        <v>3</v>
      </c>
      <c r="U331" s="1"/>
      <c r="V331" s="1"/>
      <c r="W331" s="1"/>
      <c r="X331" s="20"/>
      <c r="Y331" s="1"/>
      <c r="Z331" s="20">
        <v>3.5</v>
      </c>
      <c r="AA331" s="20"/>
      <c r="AB331" s="20"/>
      <c r="AC331" s="20">
        <v>0.64</v>
      </c>
      <c r="AD331" s="20"/>
      <c r="AE331" s="20"/>
      <c r="AF331" s="20"/>
      <c r="AG331" s="20"/>
      <c r="AI331" s="20"/>
      <c r="AJ331" s="18">
        <v>5.26</v>
      </c>
      <c r="AM331" s="20">
        <v>0.5</v>
      </c>
      <c r="AP331" s="20"/>
      <c r="AS331" s="20"/>
      <c r="AT331" s="18">
        <v>6.28</v>
      </c>
      <c r="AW331" s="18">
        <v>1.32</v>
      </c>
      <c r="BD331" s="18">
        <v>3.14</v>
      </c>
      <c r="BG331" s="18">
        <v>0.28000000000000003</v>
      </c>
    </row>
    <row r="332" spans="1:59">
      <c r="D332" t="s">
        <v>498</v>
      </c>
      <c r="E332" t="s">
        <v>123</v>
      </c>
      <c r="F332" t="s">
        <v>124</v>
      </c>
      <c r="G332" t="s">
        <v>324</v>
      </c>
      <c r="H332" t="s">
        <v>124</v>
      </c>
      <c r="J332" t="s">
        <v>505</v>
      </c>
      <c r="K332" t="s">
        <v>182</v>
      </c>
      <c r="L332" t="s">
        <v>503</v>
      </c>
      <c r="M332" t="s">
        <v>132</v>
      </c>
      <c r="O332" t="s">
        <v>504</v>
      </c>
      <c r="P332">
        <v>30</v>
      </c>
      <c r="R332" s="18">
        <v>3</v>
      </c>
      <c r="U332" s="1"/>
      <c r="V332" s="1"/>
      <c r="W332" s="1"/>
      <c r="X332" s="20"/>
      <c r="Y332" s="1"/>
      <c r="Z332" s="20">
        <v>8.2899999999999991</v>
      </c>
      <c r="AA332" s="20"/>
      <c r="AB332" s="20"/>
      <c r="AC332" s="20">
        <v>1.35</v>
      </c>
      <c r="AD332" s="20"/>
      <c r="AE332" s="20"/>
      <c r="AF332" s="20"/>
      <c r="AG332" s="20"/>
      <c r="AI332" s="20"/>
      <c r="AJ332" s="18">
        <v>9.98</v>
      </c>
      <c r="AM332" s="20">
        <v>2.06</v>
      </c>
      <c r="AP332" s="20"/>
      <c r="AS332" s="20"/>
      <c r="AT332" s="18">
        <v>18.829999999999998</v>
      </c>
      <c r="AW332" s="18">
        <v>1.4</v>
      </c>
      <c r="BD332" s="18">
        <v>8.73</v>
      </c>
      <c r="BG332" s="18">
        <v>0.26</v>
      </c>
    </row>
    <row r="333" spans="1:59">
      <c r="A333" t="s">
        <v>506</v>
      </c>
      <c r="B333" s="55" t="s">
        <v>507</v>
      </c>
      <c r="D333" t="s">
        <v>508</v>
      </c>
      <c r="E333" t="s">
        <v>123</v>
      </c>
      <c r="F333" t="s">
        <v>124</v>
      </c>
      <c r="G333" t="s">
        <v>283</v>
      </c>
      <c r="H333" t="s">
        <v>167</v>
      </c>
      <c r="I333" t="s">
        <v>354</v>
      </c>
      <c r="K333" t="s">
        <v>182</v>
      </c>
      <c r="L333" t="s">
        <v>336</v>
      </c>
      <c r="M333" t="s">
        <v>132</v>
      </c>
      <c r="N333">
        <v>9</v>
      </c>
      <c r="O333">
        <v>220</v>
      </c>
      <c r="P333">
        <v>12</v>
      </c>
      <c r="R333" s="18">
        <v>5</v>
      </c>
      <c r="U333" s="1"/>
      <c r="V333" s="1" t="s">
        <v>129</v>
      </c>
      <c r="W333" s="1"/>
      <c r="X333" s="20"/>
      <c r="Y333" s="1"/>
      <c r="Z333" s="20">
        <v>16.03</v>
      </c>
      <c r="AA333" s="20"/>
      <c r="AB333" s="20"/>
      <c r="AC333" s="20">
        <v>0.41</v>
      </c>
      <c r="AD333" s="20"/>
      <c r="AE333" s="20"/>
      <c r="AF333" s="20"/>
      <c r="AG333" s="20"/>
      <c r="AI333" s="20"/>
      <c r="AJ333" s="18">
        <v>5.92</v>
      </c>
      <c r="AM333" s="20">
        <v>0.09</v>
      </c>
      <c r="AP333" s="20"/>
      <c r="AS333" s="20"/>
      <c r="AT333" s="18">
        <v>34.450000000000003</v>
      </c>
      <c r="AW333" s="18">
        <v>1.84</v>
      </c>
      <c r="BD333" s="18">
        <v>3.68</v>
      </c>
      <c r="BG333" s="18">
        <v>0.57999999999999996</v>
      </c>
    </row>
    <row r="334" spans="1:59">
      <c r="D334" t="s">
        <v>508</v>
      </c>
      <c r="E334" t="s">
        <v>123</v>
      </c>
      <c r="F334" t="s">
        <v>124</v>
      </c>
      <c r="G334" t="s">
        <v>283</v>
      </c>
      <c r="H334" t="s">
        <v>509</v>
      </c>
      <c r="I334" t="s">
        <v>510</v>
      </c>
      <c r="K334" t="s">
        <v>182</v>
      </c>
      <c r="L334" t="s">
        <v>336</v>
      </c>
      <c r="M334" t="s">
        <v>132</v>
      </c>
      <c r="N334">
        <v>9</v>
      </c>
      <c r="O334">
        <v>220</v>
      </c>
      <c r="P334">
        <v>12</v>
      </c>
      <c r="R334" s="18">
        <v>5</v>
      </c>
      <c r="U334" s="1"/>
      <c r="V334" s="1"/>
      <c r="W334" s="1"/>
      <c r="X334" s="20"/>
      <c r="Y334" s="1"/>
      <c r="Z334" s="20">
        <v>9.67</v>
      </c>
      <c r="AA334" s="20"/>
      <c r="AB334" s="20"/>
      <c r="AC334" s="20">
        <v>2.27</v>
      </c>
      <c r="AD334" s="20"/>
      <c r="AE334" s="20"/>
      <c r="AF334" s="20"/>
      <c r="AG334" s="20"/>
      <c r="AI334" s="20"/>
      <c r="AJ334" s="18">
        <v>4.21</v>
      </c>
      <c r="AM334" s="20">
        <v>1.06</v>
      </c>
      <c r="AP334" s="20"/>
      <c r="AS334" s="20"/>
      <c r="AT334" s="18">
        <v>11.52</v>
      </c>
      <c r="AW334" s="18">
        <v>2.97</v>
      </c>
      <c r="BE334" s="18" t="s">
        <v>130</v>
      </c>
    </row>
    <row r="335" spans="1:59">
      <c r="D335" t="s">
        <v>508</v>
      </c>
      <c r="E335" t="s">
        <v>123</v>
      </c>
      <c r="F335" t="s">
        <v>124</v>
      </c>
      <c r="G335" t="s">
        <v>283</v>
      </c>
      <c r="H335" t="s">
        <v>511</v>
      </c>
      <c r="I335" t="s">
        <v>510</v>
      </c>
      <c r="K335" t="s">
        <v>182</v>
      </c>
      <c r="L335" t="s">
        <v>336</v>
      </c>
      <c r="M335" t="s">
        <v>132</v>
      </c>
      <c r="N335">
        <v>9</v>
      </c>
      <c r="O335">
        <v>220</v>
      </c>
      <c r="P335">
        <v>12</v>
      </c>
      <c r="R335" s="18">
        <v>5</v>
      </c>
      <c r="U335" s="1"/>
      <c r="V335" s="1"/>
      <c r="W335" s="1"/>
      <c r="X335" s="20"/>
      <c r="Y335" s="1"/>
      <c r="Z335" s="20">
        <v>11.95</v>
      </c>
      <c r="AA335" s="20"/>
      <c r="AB335" s="20"/>
      <c r="AC335" s="20">
        <v>0.75</v>
      </c>
      <c r="AD335" s="20"/>
      <c r="AE335" s="20"/>
      <c r="AF335" s="20"/>
      <c r="AG335" s="20"/>
      <c r="AI335" s="20"/>
      <c r="AJ335" s="18">
        <v>3.28</v>
      </c>
      <c r="AM335" s="20">
        <v>0.26</v>
      </c>
      <c r="AP335" s="20"/>
      <c r="AS335" s="20"/>
      <c r="AT335" s="18">
        <v>16.73</v>
      </c>
      <c r="AW335" s="18">
        <v>0.45</v>
      </c>
      <c r="BE335" s="18" t="s">
        <v>130</v>
      </c>
    </row>
    <row r="336" spans="1:59">
      <c r="D336" t="s">
        <v>508</v>
      </c>
      <c r="E336" t="s">
        <v>123</v>
      </c>
      <c r="F336" t="s">
        <v>124</v>
      </c>
      <c r="G336" t="s">
        <v>283</v>
      </c>
      <c r="H336" t="s">
        <v>512</v>
      </c>
      <c r="I336" t="s">
        <v>510</v>
      </c>
      <c r="K336" t="s">
        <v>182</v>
      </c>
      <c r="L336" t="s">
        <v>336</v>
      </c>
      <c r="M336" t="s">
        <v>132</v>
      </c>
      <c r="N336">
        <v>9</v>
      </c>
      <c r="O336">
        <v>220</v>
      </c>
      <c r="P336">
        <v>12</v>
      </c>
      <c r="R336" s="18">
        <v>5</v>
      </c>
      <c r="U336" s="1"/>
      <c r="V336" s="1"/>
      <c r="W336" s="1"/>
      <c r="X336" s="20"/>
      <c r="Y336" s="1"/>
      <c r="Z336" s="20">
        <v>14.62</v>
      </c>
      <c r="AA336" s="20"/>
      <c r="AB336" s="20"/>
      <c r="AC336" s="20">
        <v>1.7</v>
      </c>
      <c r="AD336" s="20"/>
      <c r="AE336" s="20"/>
      <c r="AF336" s="20"/>
      <c r="AG336" s="20"/>
      <c r="AI336" s="20"/>
      <c r="AJ336" s="18">
        <v>3.62</v>
      </c>
      <c r="AM336" s="20">
        <v>0.88</v>
      </c>
      <c r="AP336" s="20"/>
      <c r="AS336" s="20"/>
      <c r="AT336" s="18">
        <v>17.88</v>
      </c>
      <c r="AW336" s="18">
        <v>6.38</v>
      </c>
      <c r="BE336" s="18" t="s">
        <v>130</v>
      </c>
    </row>
    <row r="337" spans="1:59">
      <c r="D337" t="s">
        <v>508</v>
      </c>
      <c r="E337" t="s">
        <v>123</v>
      </c>
      <c r="F337" t="s">
        <v>124</v>
      </c>
      <c r="G337" t="s">
        <v>283</v>
      </c>
      <c r="H337" t="s">
        <v>513</v>
      </c>
      <c r="I337" t="s">
        <v>510</v>
      </c>
      <c r="K337" t="s">
        <v>182</v>
      </c>
      <c r="L337" t="s">
        <v>336</v>
      </c>
      <c r="M337" t="s">
        <v>132</v>
      </c>
      <c r="N337">
        <v>9</v>
      </c>
      <c r="O337">
        <v>220</v>
      </c>
      <c r="P337">
        <v>12</v>
      </c>
      <c r="R337" s="18">
        <v>5</v>
      </c>
      <c r="U337" s="1"/>
      <c r="V337" s="1"/>
      <c r="W337" s="1"/>
      <c r="X337" s="20"/>
      <c r="Y337" s="1"/>
      <c r="Z337" s="20">
        <v>11.95</v>
      </c>
      <c r="AA337" s="20"/>
      <c r="AB337" s="20"/>
      <c r="AC337" s="20">
        <v>2.0299999999999998</v>
      </c>
      <c r="AD337" s="20"/>
      <c r="AE337" s="20"/>
      <c r="AF337" s="20"/>
      <c r="AG337" s="20"/>
      <c r="AI337" s="20"/>
      <c r="AJ337" s="18">
        <v>4.75</v>
      </c>
      <c r="AM337" s="20">
        <v>0.94</v>
      </c>
      <c r="AP337" s="20"/>
      <c r="AS337" s="20"/>
      <c r="AT337" s="18">
        <v>20.16</v>
      </c>
      <c r="AW337" s="18">
        <v>2.68</v>
      </c>
      <c r="BD337" s="18">
        <v>3.59</v>
      </c>
      <c r="BG337" s="18">
        <v>0.53</v>
      </c>
    </row>
    <row r="338" spans="1:59">
      <c r="D338" t="s">
        <v>508</v>
      </c>
      <c r="E338" t="s">
        <v>123</v>
      </c>
      <c r="F338" t="s">
        <v>124</v>
      </c>
      <c r="G338" t="s">
        <v>283</v>
      </c>
      <c r="H338" t="s">
        <v>514</v>
      </c>
      <c r="I338" t="s">
        <v>510</v>
      </c>
      <c r="K338" t="s">
        <v>182</v>
      </c>
      <c r="L338" t="s">
        <v>336</v>
      </c>
      <c r="M338" t="s">
        <v>132</v>
      </c>
      <c r="N338">
        <v>9</v>
      </c>
      <c r="O338">
        <v>220</v>
      </c>
      <c r="P338">
        <v>12</v>
      </c>
      <c r="R338" s="18">
        <v>5</v>
      </c>
      <c r="U338" s="1"/>
      <c r="V338" s="1"/>
      <c r="W338" s="1"/>
      <c r="X338" s="20"/>
      <c r="Y338" s="1"/>
      <c r="Z338" s="20">
        <v>14.7</v>
      </c>
      <c r="AA338" s="20"/>
      <c r="AB338" s="20"/>
      <c r="AC338" s="20">
        <v>0.72</v>
      </c>
      <c r="AD338" s="20"/>
      <c r="AE338" s="20"/>
      <c r="AF338" s="20"/>
      <c r="AG338" s="20"/>
      <c r="AI338" s="20"/>
      <c r="AJ338" s="18">
        <v>4.3600000000000003</v>
      </c>
      <c r="AM338" s="20">
        <v>0.39</v>
      </c>
      <c r="AP338" s="20"/>
      <c r="AS338" s="20"/>
      <c r="AT338" s="18">
        <v>22.16</v>
      </c>
      <c r="AW338" s="18">
        <v>0.33</v>
      </c>
      <c r="BD338" s="18">
        <v>3.14</v>
      </c>
      <c r="BG338" s="18">
        <v>0.41</v>
      </c>
    </row>
    <row r="339" spans="1:59">
      <c r="D339" t="s">
        <v>508</v>
      </c>
      <c r="E339" t="s">
        <v>123</v>
      </c>
      <c r="F339" t="s">
        <v>124</v>
      </c>
      <c r="G339" t="s">
        <v>283</v>
      </c>
      <c r="H339" t="s">
        <v>515</v>
      </c>
      <c r="I339" t="s">
        <v>510</v>
      </c>
      <c r="K339" t="s">
        <v>182</v>
      </c>
      <c r="L339" t="s">
        <v>336</v>
      </c>
      <c r="M339" t="s">
        <v>132</v>
      </c>
      <c r="N339">
        <v>9</v>
      </c>
      <c r="O339">
        <v>220</v>
      </c>
      <c r="P339">
        <v>12</v>
      </c>
      <c r="R339" s="18">
        <v>5</v>
      </c>
      <c r="U339" s="1"/>
      <c r="V339" s="1"/>
      <c r="W339" s="1"/>
      <c r="X339" s="20"/>
      <c r="Y339" s="1"/>
      <c r="Z339" s="20">
        <v>13.68</v>
      </c>
      <c r="AA339" s="20"/>
      <c r="AB339" s="20"/>
      <c r="AC339" s="20">
        <v>1.43</v>
      </c>
      <c r="AD339" s="20"/>
      <c r="AE339" s="20"/>
      <c r="AF339" s="20"/>
      <c r="AG339" s="20"/>
      <c r="AI339" s="20"/>
      <c r="AJ339" s="18">
        <v>4.8</v>
      </c>
      <c r="AM339" s="20">
        <v>0.39</v>
      </c>
      <c r="AP339" s="20"/>
      <c r="AS339" s="20"/>
      <c r="AT339" s="18">
        <v>29.09</v>
      </c>
      <c r="AW339" s="18">
        <v>5.47</v>
      </c>
      <c r="BD339" s="18">
        <v>3.59</v>
      </c>
      <c r="BG339" s="18">
        <v>0.71</v>
      </c>
    </row>
    <row r="340" spans="1:59">
      <c r="A340" t="s">
        <v>516</v>
      </c>
      <c r="B340" s="55" t="s">
        <v>517</v>
      </c>
      <c r="D340" t="s">
        <v>518</v>
      </c>
      <c r="E340" t="s">
        <v>123</v>
      </c>
      <c r="G340" t="s">
        <v>283</v>
      </c>
      <c r="H340" t="s">
        <v>167</v>
      </c>
      <c r="I340" t="s">
        <v>354</v>
      </c>
      <c r="J340" t="s">
        <v>519</v>
      </c>
      <c r="K340" t="s">
        <v>182</v>
      </c>
      <c r="L340" t="s">
        <v>336</v>
      </c>
      <c r="M340" t="s">
        <v>131</v>
      </c>
      <c r="N340">
        <v>20</v>
      </c>
      <c r="O340">
        <v>220</v>
      </c>
      <c r="P340">
        <v>8</v>
      </c>
      <c r="R340" s="18">
        <v>5</v>
      </c>
      <c r="T340">
        <v>0.08</v>
      </c>
      <c r="U340" s="1"/>
      <c r="V340" s="1" t="s">
        <v>129</v>
      </c>
      <c r="W340" s="1"/>
      <c r="X340" s="20"/>
      <c r="Y340" s="1">
        <v>0.18</v>
      </c>
      <c r="Z340" s="20">
        <v>3.49</v>
      </c>
      <c r="AA340" s="20"/>
      <c r="AB340" s="20"/>
      <c r="AC340" s="20">
        <v>0.62</v>
      </c>
      <c r="AD340" s="20"/>
      <c r="AE340" s="20"/>
      <c r="AF340" s="20">
        <v>0.1</v>
      </c>
      <c r="AG340" s="20"/>
      <c r="AI340" s="20">
        <v>0.28999999999999998</v>
      </c>
      <c r="AJ340" s="18">
        <v>1.62</v>
      </c>
      <c r="AM340" s="20">
        <v>0.51</v>
      </c>
      <c r="AP340" s="20">
        <v>0.08</v>
      </c>
      <c r="AS340" s="20">
        <v>0.18</v>
      </c>
      <c r="AT340" s="18">
        <v>3.11</v>
      </c>
      <c r="AW340" s="18">
        <v>0.63</v>
      </c>
      <c r="AZ340">
        <v>0.08</v>
      </c>
      <c r="BC340">
        <v>0.18</v>
      </c>
      <c r="BD340" s="18">
        <v>2.25</v>
      </c>
      <c r="BG340" s="18">
        <v>0.46</v>
      </c>
    </row>
    <row r="341" spans="1:59">
      <c r="D341" t="s">
        <v>518</v>
      </c>
      <c r="E341" t="s">
        <v>123</v>
      </c>
      <c r="G341" t="s">
        <v>283</v>
      </c>
      <c r="H341" t="s">
        <v>520</v>
      </c>
      <c r="I341" t="s">
        <v>521</v>
      </c>
      <c r="J341" t="s">
        <v>522</v>
      </c>
      <c r="K341" t="s">
        <v>182</v>
      </c>
      <c r="L341" t="s">
        <v>336</v>
      </c>
      <c r="M341" t="s">
        <v>131</v>
      </c>
      <c r="N341">
        <v>20</v>
      </c>
      <c r="O341">
        <v>220</v>
      </c>
      <c r="P341">
        <v>8</v>
      </c>
      <c r="R341" s="18">
        <v>5</v>
      </c>
      <c r="T341">
        <v>0.08</v>
      </c>
      <c r="U341" s="1"/>
      <c r="V341" s="1"/>
      <c r="W341" s="1"/>
      <c r="X341" s="20"/>
      <c r="Y341" s="1">
        <v>0.18</v>
      </c>
      <c r="Z341" s="20">
        <v>1.47</v>
      </c>
      <c r="AA341" s="20"/>
      <c r="AB341" s="20"/>
      <c r="AC341" s="20">
        <v>0.57999999999999996</v>
      </c>
      <c r="AD341" s="20"/>
      <c r="AE341" s="20"/>
      <c r="AF341" s="20">
        <v>0.1</v>
      </c>
      <c r="AG341" s="20"/>
      <c r="AI341" s="20">
        <v>0.28999999999999998</v>
      </c>
      <c r="AJ341" s="18">
        <v>0.56999999999999995</v>
      </c>
      <c r="AM341" s="20">
        <v>0.23</v>
      </c>
      <c r="AP341" s="20">
        <v>0.08</v>
      </c>
      <c r="AS341" s="20">
        <v>0.18</v>
      </c>
      <c r="AT341" s="18">
        <v>1.46</v>
      </c>
      <c r="AW341" s="18">
        <v>0.35</v>
      </c>
      <c r="AZ341">
        <v>0.08</v>
      </c>
      <c r="BC341">
        <v>0.18</v>
      </c>
      <c r="BD341" s="18">
        <v>0.51</v>
      </c>
      <c r="BG341" s="18">
        <v>0.27</v>
      </c>
    </row>
    <row r="342" spans="1:59">
      <c r="D342" t="s">
        <v>518</v>
      </c>
      <c r="E342" t="s">
        <v>123</v>
      </c>
      <c r="G342" t="s">
        <v>283</v>
      </c>
      <c r="H342" t="s">
        <v>523</v>
      </c>
      <c r="I342" t="s">
        <v>521</v>
      </c>
      <c r="K342" t="s">
        <v>182</v>
      </c>
      <c r="L342" t="s">
        <v>336</v>
      </c>
      <c r="M342" t="s">
        <v>131</v>
      </c>
      <c r="N342">
        <v>20</v>
      </c>
      <c r="O342">
        <v>220</v>
      </c>
      <c r="P342">
        <v>8</v>
      </c>
      <c r="R342" s="18">
        <v>5</v>
      </c>
      <c r="T342">
        <v>0.08</v>
      </c>
      <c r="U342" s="1"/>
      <c r="V342" s="1"/>
      <c r="W342" s="1"/>
      <c r="X342" s="20"/>
      <c r="Y342" s="1">
        <v>0.18</v>
      </c>
      <c r="Z342" s="20">
        <v>2.2799999999999998</v>
      </c>
      <c r="AA342" s="20"/>
      <c r="AB342" s="20"/>
      <c r="AC342" s="20">
        <v>0.56000000000000005</v>
      </c>
      <c r="AD342" s="20"/>
      <c r="AE342" s="20"/>
      <c r="AF342" s="20">
        <v>0.1</v>
      </c>
      <c r="AG342" s="20"/>
      <c r="AI342" s="20">
        <v>0.28999999999999998</v>
      </c>
      <c r="AJ342" s="18">
        <v>0.92</v>
      </c>
      <c r="AM342" s="20">
        <v>0.22</v>
      </c>
      <c r="AP342" s="20">
        <v>0.08</v>
      </c>
      <c r="AS342" s="20">
        <v>0.18</v>
      </c>
      <c r="AT342" s="18">
        <v>2.84</v>
      </c>
      <c r="AW342" s="18">
        <v>0.34</v>
      </c>
      <c r="AZ342">
        <v>0.08</v>
      </c>
      <c r="BC342">
        <v>0.18</v>
      </c>
      <c r="BD342" s="18">
        <v>1.47</v>
      </c>
      <c r="BG342" s="18">
        <v>0.11</v>
      </c>
    </row>
    <row r="343" spans="1:59">
      <c r="D343" t="s">
        <v>518</v>
      </c>
      <c r="E343" t="s">
        <v>123</v>
      </c>
      <c r="G343" t="s">
        <v>283</v>
      </c>
      <c r="H343" t="s">
        <v>524</v>
      </c>
      <c r="I343" t="s">
        <v>521</v>
      </c>
      <c r="K343" t="s">
        <v>182</v>
      </c>
      <c r="L343" t="s">
        <v>336</v>
      </c>
      <c r="M343" t="s">
        <v>131</v>
      </c>
      <c r="N343">
        <v>20</v>
      </c>
      <c r="O343">
        <v>220</v>
      </c>
      <c r="P343">
        <v>8</v>
      </c>
      <c r="R343" s="18">
        <v>5</v>
      </c>
      <c r="T343">
        <v>0.08</v>
      </c>
      <c r="U343" s="1"/>
      <c r="V343" s="1"/>
      <c r="W343" s="1"/>
      <c r="X343" s="20"/>
      <c r="Y343" s="1">
        <v>0.18</v>
      </c>
      <c r="Z343" s="20">
        <v>3.14</v>
      </c>
      <c r="AA343" s="20"/>
      <c r="AB343" s="20"/>
      <c r="AC343" s="20">
        <v>0.5</v>
      </c>
      <c r="AD343" s="20"/>
      <c r="AE343" s="20"/>
      <c r="AF343" s="20">
        <v>0.1</v>
      </c>
      <c r="AG343" s="20"/>
      <c r="AI343" s="20">
        <v>0.28999999999999998</v>
      </c>
      <c r="AJ343" s="18">
        <v>1.26</v>
      </c>
      <c r="AM343" s="20">
        <v>0.15</v>
      </c>
      <c r="AP343" s="20">
        <v>0.08</v>
      </c>
      <c r="AS343" s="20">
        <v>0.18</v>
      </c>
      <c r="AT343" s="18">
        <v>3.7</v>
      </c>
      <c r="AW343" s="18">
        <v>0.39</v>
      </c>
      <c r="AZ343">
        <v>0.08</v>
      </c>
      <c r="BC343">
        <v>0.18</v>
      </c>
      <c r="BD343" s="18">
        <v>1.98</v>
      </c>
      <c r="BG343" s="18">
        <v>0.25</v>
      </c>
    </row>
    <row r="344" spans="1:59">
      <c r="D344" t="s">
        <v>518</v>
      </c>
      <c r="E344" t="s">
        <v>123</v>
      </c>
      <c r="G344" t="s">
        <v>283</v>
      </c>
      <c r="H344" t="s">
        <v>525</v>
      </c>
      <c r="I344" t="s">
        <v>521</v>
      </c>
      <c r="K344" t="s">
        <v>182</v>
      </c>
      <c r="L344" t="s">
        <v>336</v>
      </c>
      <c r="M344" t="s">
        <v>131</v>
      </c>
      <c r="N344">
        <v>20</v>
      </c>
      <c r="O344">
        <v>220</v>
      </c>
      <c r="P344">
        <v>8</v>
      </c>
      <c r="R344" s="18">
        <v>5</v>
      </c>
      <c r="T344">
        <v>0.08</v>
      </c>
      <c r="U344" s="1"/>
      <c r="V344" s="1"/>
      <c r="W344" s="1"/>
      <c r="X344" s="20"/>
      <c r="Y344" s="1">
        <v>0.18</v>
      </c>
      <c r="Z344" s="20">
        <v>3.31</v>
      </c>
      <c r="AA344" s="20"/>
      <c r="AB344" s="20"/>
      <c r="AC344" s="20">
        <v>0.28999999999999998</v>
      </c>
      <c r="AD344" s="20"/>
      <c r="AE344" s="20"/>
      <c r="AF344" s="20">
        <v>0.1</v>
      </c>
      <c r="AG344" s="20"/>
      <c r="AI344" s="20">
        <v>0.28999999999999998</v>
      </c>
      <c r="AJ344" s="18">
        <v>2.0699999999999998</v>
      </c>
      <c r="AM344" s="20">
        <v>0.08</v>
      </c>
      <c r="AP344" s="20">
        <v>0.08</v>
      </c>
      <c r="AS344" s="20">
        <v>0.18</v>
      </c>
      <c r="AT344" s="18">
        <v>3.17</v>
      </c>
      <c r="AW344" s="18">
        <v>0.12</v>
      </c>
      <c r="AZ344">
        <v>0.08</v>
      </c>
      <c r="BC344">
        <v>0.18</v>
      </c>
      <c r="BD344" s="18">
        <v>2.27</v>
      </c>
      <c r="BG344" s="18">
        <v>0.1</v>
      </c>
    </row>
    <row r="345" spans="1:59">
      <c r="D345" t="s">
        <v>518</v>
      </c>
      <c r="E345" t="s">
        <v>123</v>
      </c>
      <c r="G345" t="s">
        <v>283</v>
      </c>
      <c r="H345" t="s">
        <v>526</v>
      </c>
      <c r="I345" t="s">
        <v>521</v>
      </c>
      <c r="K345" t="s">
        <v>182</v>
      </c>
      <c r="L345" t="s">
        <v>336</v>
      </c>
      <c r="M345" t="s">
        <v>131</v>
      </c>
      <c r="N345">
        <v>20</v>
      </c>
      <c r="O345">
        <v>220</v>
      </c>
      <c r="P345">
        <v>8</v>
      </c>
      <c r="R345" s="18">
        <v>5</v>
      </c>
      <c r="T345">
        <v>0.08</v>
      </c>
      <c r="U345" s="1"/>
      <c r="V345" s="1"/>
      <c r="W345" s="1"/>
      <c r="X345" s="20"/>
      <c r="Y345" s="1">
        <v>0.18</v>
      </c>
      <c r="Z345" s="20">
        <v>5.73</v>
      </c>
      <c r="AA345" s="20"/>
      <c r="AB345" s="20"/>
      <c r="AC345" s="20">
        <v>0.94</v>
      </c>
      <c r="AD345" s="20"/>
      <c r="AE345" s="20"/>
      <c r="AF345" s="20">
        <v>0.1</v>
      </c>
      <c r="AG345" s="20"/>
      <c r="AI345" s="20">
        <v>0.28999999999999998</v>
      </c>
      <c r="AJ345" s="18">
        <v>2.2999999999999998</v>
      </c>
      <c r="AM345" s="20">
        <v>0.26</v>
      </c>
      <c r="AP345" s="20">
        <v>0.08</v>
      </c>
      <c r="AS345" s="20">
        <v>0.18</v>
      </c>
      <c r="AT345" s="18">
        <v>4.22</v>
      </c>
      <c r="AW345" s="18">
        <v>0.44</v>
      </c>
      <c r="AZ345">
        <v>0.08</v>
      </c>
      <c r="BC345">
        <v>0.18</v>
      </c>
      <c r="BD345" s="18">
        <v>2.63</v>
      </c>
      <c r="BG345" s="18">
        <v>0.36</v>
      </c>
    </row>
    <row r="346" spans="1:59">
      <c r="D346" t="s">
        <v>518</v>
      </c>
      <c r="E346" t="s">
        <v>123</v>
      </c>
      <c r="G346" t="s">
        <v>283</v>
      </c>
      <c r="H346" t="s">
        <v>527</v>
      </c>
      <c r="I346" t="s">
        <v>521</v>
      </c>
      <c r="K346" t="s">
        <v>182</v>
      </c>
      <c r="L346" t="s">
        <v>336</v>
      </c>
      <c r="M346" t="s">
        <v>131</v>
      </c>
      <c r="N346">
        <v>20</v>
      </c>
      <c r="O346">
        <v>220</v>
      </c>
      <c r="P346">
        <v>8</v>
      </c>
      <c r="R346" s="18">
        <v>5</v>
      </c>
      <c r="T346">
        <v>0.08</v>
      </c>
      <c r="U346" s="1"/>
      <c r="V346" s="1"/>
      <c r="W346" s="1"/>
      <c r="X346" s="20"/>
      <c r="Y346" s="1">
        <v>0.18</v>
      </c>
      <c r="Z346" s="20">
        <v>5.18</v>
      </c>
      <c r="AA346" s="20"/>
      <c r="AB346" s="20"/>
      <c r="AC346" s="20">
        <v>0.74</v>
      </c>
      <c r="AD346" s="20"/>
      <c r="AE346" s="20"/>
      <c r="AF346" s="20">
        <v>0.1</v>
      </c>
      <c r="AG346" s="20"/>
      <c r="AI346" s="20">
        <v>0.28999999999999998</v>
      </c>
      <c r="AJ346" s="18">
        <v>2.11</v>
      </c>
      <c r="AM346" s="20">
        <v>0.21</v>
      </c>
      <c r="AP346" s="20">
        <v>0.08</v>
      </c>
      <c r="AS346" s="20">
        <v>0.18</v>
      </c>
      <c r="AT346" s="18">
        <v>4.8899999999999997</v>
      </c>
      <c r="AW346" s="18">
        <v>0.12</v>
      </c>
      <c r="AZ346">
        <v>0.08</v>
      </c>
      <c r="BC346">
        <v>0.18</v>
      </c>
      <c r="BD346" s="18">
        <v>2.81</v>
      </c>
      <c r="BG346" s="18">
        <v>0.09</v>
      </c>
    </row>
    <row r="347" spans="1:59">
      <c r="A347" t="s">
        <v>528</v>
      </c>
      <c r="B347" s="55" t="s">
        <v>529</v>
      </c>
      <c r="D347" t="s">
        <v>530</v>
      </c>
      <c r="E347" t="s">
        <v>123</v>
      </c>
      <c r="G347" t="s">
        <v>283</v>
      </c>
      <c r="H347" t="s">
        <v>167</v>
      </c>
      <c r="I347" t="s">
        <v>354</v>
      </c>
      <c r="K347" t="s">
        <v>182</v>
      </c>
      <c r="L347" t="s">
        <v>336</v>
      </c>
      <c r="M347" t="s">
        <v>131</v>
      </c>
      <c r="N347">
        <v>20</v>
      </c>
      <c r="O347">
        <v>220</v>
      </c>
      <c r="P347">
        <v>8</v>
      </c>
      <c r="R347" s="18">
        <v>5</v>
      </c>
      <c r="U347" s="1"/>
      <c r="V347" s="1" t="s">
        <v>129</v>
      </c>
      <c r="W347" s="1"/>
      <c r="X347" s="20"/>
      <c r="Y347" s="1"/>
      <c r="Z347" s="20">
        <v>2.42</v>
      </c>
      <c r="AA347" s="20"/>
      <c r="AB347" s="20"/>
      <c r="AC347" s="20">
        <v>0.13</v>
      </c>
      <c r="AD347" s="20"/>
      <c r="AE347" s="20"/>
      <c r="AF347" s="20"/>
      <c r="AG347" s="20"/>
      <c r="AI347" s="20"/>
      <c r="AJ347" s="18">
        <v>1.39</v>
      </c>
      <c r="AM347" s="20">
        <v>0.18</v>
      </c>
      <c r="AP347" s="20"/>
      <c r="AS347" s="20"/>
      <c r="AT347" s="18">
        <v>1.58</v>
      </c>
      <c r="AW347" s="18">
        <v>0.1</v>
      </c>
      <c r="BD347" s="18">
        <v>1.51</v>
      </c>
      <c r="BG347" s="18">
        <v>0.15</v>
      </c>
    </row>
    <row r="348" spans="1:59">
      <c r="D348" t="s">
        <v>530</v>
      </c>
      <c r="E348" t="s">
        <v>123</v>
      </c>
      <c r="G348" t="s">
        <v>283</v>
      </c>
      <c r="H348" t="s">
        <v>531</v>
      </c>
      <c r="I348" t="s">
        <v>532</v>
      </c>
      <c r="K348" t="s">
        <v>182</v>
      </c>
      <c r="L348" t="s">
        <v>336</v>
      </c>
      <c r="M348" t="s">
        <v>131</v>
      </c>
      <c r="N348">
        <v>20</v>
      </c>
      <c r="O348">
        <v>220</v>
      </c>
      <c r="P348">
        <v>8</v>
      </c>
      <c r="R348" s="18">
        <v>5</v>
      </c>
      <c r="U348" s="1"/>
      <c r="V348" s="1"/>
      <c r="W348" s="1"/>
      <c r="X348" s="20"/>
      <c r="Y348" s="1"/>
      <c r="Z348" s="20">
        <v>0.86</v>
      </c>
      <c r="AA348" s="20"/>
      <c r="AB348" s="20"/>
      <c r="AC348" s="20">
        <v>0.02</v>
      </c>
      <c r="AD348" s="20"/>
      <c r="AE348" s="20"/>
      <c r="AF348" s="20"/>
      <c r="AG348" s="20"/>
      <c r="AI348" s="20"/>
      <c r="AJ348" s="18">
        <v>1.28</v>
      </c>
      <c r="AM348" s="20">
        <v>0.04</v>
      </c>
      <c r="AP348" s="20"/>
      <c r="AS348" s="20"/>
      <c r="AT348" s="18">
        <v>2.2999999999999998</v>
      </c>
      <c r="AW348" s="18">
        <v>7.0000000000000007E-2</v>
      </c>
      <c r="BD348" s="18">
        <v>0.86</v>
      </c>
      <c r="BG348" s="18">
        <v>0.04</v>
      </c>
    </row>
    <row r="349" spans="1:59">
      <c r="D349" t="s">
        <v>530</v>
      </c>
      <c r="E349" t="s">
        <v>123</v>
      </c>
      <c r="G349" t="s">
        <v>283</v>
      </c>
      <c r="H349" t="s">
        <v>533</v>
      </c>
      <c r="I349" t="s">
        <v>532</v>
      </c>
      <c r="K349" t="s">
        <v>182</v>
      </c>
      <c r="L349" t="s">
        <v>336</v>
      </c>
      <c r="M349" t="s">
        <v>131</v>
      </c>
      <c r="N349">
        <v>20</v>
      </c>
      <c r="O349">
        <v>220</v>
      </c>
      <c r="P349">
        <v>8</v>
      </c>
      <c r="R349" s="18">
        <v>5</v>
      </c>
      <c r="U349" s="1"/>
      <c r="V349" s="1"/>
      <c r="W349" s="1"/>
      <c r="X349" s="20"/>
      <c r="Y349" s="1"/>
      <c r="Z349" s="20">
        <v>1.4</v>
      </c>
      <c r="AA349" s="20"/>
      <c r="AB349" s="20"/>
      <c r="AC349" s="20">
        <v>0.15</v>
      </c>
      <c r="AD349" s="20"/>
      <c r="AE349" s="20"/>
      <c r="AF349" s="20"/>
      <c r="AG349" s="20"/>
      <c r="AI349" s="20"/>
      <c r="AJ349" s="18">
        <v>1.65</v>
      </c>
      <c r="AM349" s="20">
        <v>0.08</v>
      </c>
      <c r="AP349" s="20"/>
      <c r="AS349" s="20"/>
      <c r="AT349" s="18">
        <v>3.37</v>
      </c>
      <c r="AW349" s="18">
        <v>0.24</v>
      </c>
      <c r="BD349" s="18">
        <v>1.2</v>
      </c>
      <c r="BG349" s="18">
        <v>0.11</v>
      </c>
    </row>
    <row r="350" spans="1:59">
      <c r="D350" t="s">
        <v>530</v>
      </c>
      <c r="E350" t="s">
        <v>123</v>
      </c>
      <c r="G350" t="s">
        <v>283</v>
      </c>
      <c r="H350" t="s">
        <v>534</v>
      </c>
      <c r="I350" t="s">
        <v>532</v>
      </c>
      <c r="K350" t="s">
        <v>182</v>
      </c>
      <c r="L350" t="s">
        <v>336</v>
      </c>
      <c r="M350" t="s">
        <v>131</v>
      </c>
      <c r="N350">
        <v>20</v>
      </c>
      <c r="O350">
        <v>220</v>
      </c>
      <c r="P350">
        <v>8</v>
      </c>
      <c r="R350" s="18">
        <v>5</v>
      </c>
      <c r="U350" s="1"/>
      <c r="V350" s="1"/>
      <c r="W350" s="1"/>
      <c r="X350" s="20"/>
      <c r="Y350" s="1"/>
      <c r="Z350" s="20">
        <v>1.03</v>
      </c>
      <c r="AA350" s="20"/>
      <c r="AB350" s="20"/>
      <c r="AC350" s="20">
        <v>0.06</v>
      </c>
      <c r="AD350" s="20"/>
      <c r="AE350" s="20"/>
      <c r="AF350" s="20"/>
      <c r="AG350" s="20"/>
      <c r="AI350" s="20"/>
      <c r="AJ350" s="18">
        <v>1.36</v>
      </c>
      <c r="AM350" s="20">
        <v>0.04</v>
      </c>
      <c r="AP350" s="20"/>
      <c r="AS350" s="20"/>
      <c r="AT350" s="18">
        <v>2.81</v>
      </c>
      <c r="AW350" s="18">
        <v>0.12</v>
      </c>
      <c r="BD350" s="18">
        <v>1.07</v>
      </c>
      <c r="BG350" s="18">
        <v>0.06</v>
      </c>
    </row>
    <row r="351" spans="1:59">
      <c r="D351" t="s">
        <v>530</v>
      </c>
      <c r="E351" t="s">
        <v>123</v>
      </c>
      <c r="G351" t="s">
        <v>283</v>
      </c>
      <c r="H351" t="s">
        <v>535</v>
      </c>
      <c r="I351" t="s">
        <v>532</v>
      </c>
      <c r="K351" t="s">
        <v>182</v>
      </c>
      <c r="L351" t="s">
        <v>336</v>
      </c>
      <c r="M351" t="s">
        <v>131</v>
      </c>
      <c r="N351">
        <v>20</v>
      </c>
      <c r="O351">
        <v>220</v>
      </c>
      <c r="P351">
        <v>8</v>
      </c>
      <c r="R351" s="18">
        <v>5</v>
      </c>
      <c r="U351" s="1"/>
      <c r="V351" s="1"/>
      <c r="W351" s="1"/>
      <c r="X351" s="20"/>
      <c r="Y351" s="1"/>
      <c r="Z351" s="20">
        <v>1.01</v>
      </c>
      <c r="AA351" s="20"/>
      <c r="AB351" s="20"/>
      <c r="AC351" s="20">
        <v>0.13</v>
      </c>
      <c r="AD351" s="20"/>
      <c r="AE351" s="20"/>
      <c r="AF351" s="20"/>
      <c r="AG351" s="20"/>
      <c r="AI351" s="20"/>
      <c r="AJ351" s="18">
        <v>1.25</v>
      </c>
      <c r="AM351" s="20">
        <v>7.0000000000000007E-2</v>
      </c>
      <c r="AP351" s="20"/>
      <c r="AS351" s="20"/>
      <c r="AT351" s="18">
        <v>2.68</v>
      </c>
      <c r="AW351" s="18">
        <v>0.51</v>
      </c>
      <c r="BD351" s="18">
        <v>0.96</v>
      </c>
      <c r="BG351" s="18">
        <v>0.03</v>
      </c>
    </row>
    <row r="352" spans="1:59">
      <c r="D352" t="s">
        <v>530</v>
      </c>
      <c r="E352" t="s">
        <v>123</v>
      </c>
      <c r="G352" t="s">
        <v>283</v>
      </c>
      <c r="H352" t="s">
        <v>536</v>
      </c>
      <c r="I352" t="s">
        <v>532</v>
      </c>
      <c r="K352" t="s">
        <v>182</v>
      </c>
      <c r="L352" t="s">
        <v>336</v>
      </c>
      <c r="M352" t="s">
        <v>131</v>
      </c>
      <c r="N352">
        <v>20</v>
      </c>
      <c r="O352">
        <v>220</v>
      </c>
      <c r="P352">
        <v>8</v>
      </c>
      <c r="R352" s="18">
        <v>5</v>
      </c>
      <c r="U352" s="1"/>
      <c r="V352" s="1"/>
      <c r="W352" s="1"/>
      <c r="X352" s="20"/>
      <c r="Y352" s="1"/>
      <c r="Z352" s="20">
        <v>1.06</v>
      </c>
      <c r="AA352" s="20"/>
      <c r="AB352" s="20"/>
      <c r="AC352" s="20">
        <v>0.03</v>
      </c>
      <c r="AD352" s="20"/>
      <c r="AE352" s="20"/>
      <c r="AF352" s="20"/>
      <c r="AG352" s="20"/>
      <c r="AI352" s="20"/>
      <c r="AJ352" s="18">
        <v>1.53</v>
      </c>
      <c r="AM352" s="20">
        <v>0.01</v>
      </c>
      <c r="AP352" s="20"/>
      <c r="AS352" s="20"/>
      <c r="AT352" s="18">
        <v>2.4500000000000002</v>
      </c>
      <c r="AW352" s="18">
        <v>0.17</v>
      </c>
      <c r="BD352" s="18">
        <v>0.97</v>
      </c>
      <c r="BG352" s="18">
        <v>7.0000000000000007E-2</v>
      </c>
    </row>
    <row r="353" spans="1:61">
      <c r="D353" t="s">
        <v>530</v>
      </c>
      <c r="E353" t="s">
        <v>123</v>
      </c>
      <c r="G353" t="s">
        <v>283</v>
      </c>
      <c r="H353" t="s">
        <v>537</v>
      </c>
      <c r="I353" t="s">
        <v>532</v>
      </c>
      <c r="K353" t="s">
        <v>182</v>
      </c>
      <c r="L353" t="s">
        <v>336</v>
      </c>
      <c r="M353" t="s">
        <v>131</v>
      </c>
      <c r="N353">
        <v>20</v>
      </c>
      <c r="O353">
        <v>220</v>
      </c>
      <c r="P353">
        <v>8</v>
      </c>
      <c r="R353" s="18">
        <v>5</v>
      </c>
      <c r="U353" s="1"/>
      <c r="V353" s="1"/>
      <c r="W353" s="1"/>
      <c r="X353" s="20"/>
      <c r="Y353" s="1"/>
      <c r="Z353" s="20">
        <v>1.1000000000000001</v>
      </c>
      <c r="AA353" s="20"/>
      <c r="AB353" s="20"/>
      <c r="AC353" s="20">
        <v>0.1</v>
      </c>
      <c r="AD353" s="20"/>
      <c r="AE353" s="20"/>
      <c r="AF353" s="20"/>
      <c r="AG353" s="20"/>
      <c r="AI353" s="20"/>
      <c r="AJ353" s="18">
        <v>1.51</v>
      </c>
      <c r="AM353" s="20">
        <v>0.06</v>
      </c>
      <c r="AP353" s="20"/>
      <c r="AS353" s="20"/>
      <c r="AT353" s="18">
        <v>2.41</v>
      </c>
      <c r="AW353" s="18">
        <v>0.06</v>
      </c>
      <c r="BD353" s="18">
        <v>0.92</v>
      </c>
      <c r="BG353" s="18">
        <v>0.06</v>
      </c>
    </row>
    <row r="354" spans="1:61">
      <c r="D354" t="s">
        <v>530</v>
      </c>
      <c r="E354" t="s">
        <v>123</v>
      </c>
      <c r="G354" t="s">
        <v>283</v>
      </c>
      <c r="H354" t="s">
        <v>538</v>
      </c>
      <c r="I354" t="s">
        <v>532</v>
      </c>
      <c r="K354" t="s">
        <v>182</v>
      </c>
      <c r="L354" t="s">
        <v>336</v>
      </c>
      <c r="M354" t="s">
        <v>131</v>
      </c>
      <c r="N354">
        <v>20</v>
      </c>
      <c r="O354">
        <v>220</v>
      </c>
      <c r="P354">
        <v>8</v>
      </c>
      <c r="R354" s="18">
        <v>5</v>
      </c>
      <c r="U354" s="1"/>
      <c r="V354" s="1"/>
      <c r="W354" s="1"/>
      <c r="X354" s="20"/>
      <c r="Y354" s="1"/>
      <c r="Z354" s="20">
        <v>0.84</v>
      </c>
      <c r="AA354" s="20"/>
      <c r="AB354" s="20"/>
      <c r="AC354" s="20">
        <v>0.03</v>
      </c>
      <c r="AD354" s="20"/>
      <c r="AE354" s="20"/>
      <c r="AF354" s="20"/>
      <c r="AG354" s="20"/>
      <c r="AI354" s="20"/>
      <c r="AJ354" s="18">
        <v>1.19</v>
      </c>
      <c r="AM354" s="20">
        <v>0.02</v>
      </c>
      <c r="AP354" s="20"/>
      <c r="AS354" s="20"/>
      <c r="AT354" s="18">
        <v>1.7</v>
      </c>
      <c r="AW354" s="18">
        <v>0.11</v>
      </c>
      <c r="BD354" s="18">
        <v>0.65</v>
      </c>
      <c r="BG354" s="18">
        <v>0.01</v>
      </c>
    </row>
    <row r="355" spans="1:61">
      <c r="D355" t="s">
        <v>530</v>
      </c>
      <c r="E355" t="s">
        <v>123</v>
      </c>
      <c r="G355" t="s">
        <v>283</v>
      </c>
      <c r="H355" t="s">
        <v>539</v>
      </c>
      <c r="I355" t="s">
        <v>532</v>
      </c>
      <c r="K355" t="s">
        <v>182</v>
      </c>
      <c r="L355" t="s">
        <v>336</v>
      </c>
      <c r="M355" t="s">
        <v>131</v>
      </c>
      <c r="N355">
        <v>20</v>
      </c>
      <c r="O355">
        <v>220</v>
      </c>
      <c r="P355">
        <v>8</v>
      </c>
      <c r="R355" s="18">
        <v>5</v>
      </c>
      <c r="U355" s="1"/>
      <c r="V355" s="1"/>
      <c r="W355" s="1"/>
      <c r="X355" s="20"/>
      <c r="Y355" s="1"/>
      <c r="Z355" s="20">
        <v>0.63</v>
      </c>
      <c r="AA355" s="20"/>
      <c r="AB355" s="20"/>
      <c r="AC355" s="20">
        <v>0.02</v>
      </c>
      <c r="AD355" s="20"/>
      <c r="AE355" s="20"/>
      <c r="AF355" s="20"/>
      <c r="AG355" s="20"/>
      <c r="AI355" s="20"/>
      <c r="AJ355" s="18">
        <v>0.84</v>
      </c>
      <c r="AM355" s="20">
        <v>0.05</v>
      </c>
      <c r="AP355" s="20"/>
      <c r="AS355" s="20"/>
      <c r="AT355" s="18">
        <v>1.1399999999999999</v>
      </c>
      <c r="AW355" s="18">
        <v>0.04</v>
      </c>
      <c r="BD355" s="18">
        <v>0.44</v>
      </c>
      <c r="BG355" s="18">
        <v>0.01</v>
      </c>
    </row>
    <row r="356" spans="1:61">
      <c r="A356" t="s">
        <v>540</v>
      </c>
      <c r="B356" s="55" t="s">
        <v>541</v>
      </c>
      <c r="D356" t="s">
        <v>542</v>
      </c>
      <c r="E356" t="s">
        <v>123</v>
      </c>
      <c r="G356" t="s">
        <v>283</v>
      </c>
      <c r="H356" t="s">
        <v>167</v>
      </c>
      <c r="I356" t="s">
        <v>354</v>
      </c>
      <c r="K356" t="s">
        <v>170</v>
      </c>
      <c r="L356" t="s">
        <v>543</v>
      </c>
      <c r="M356" t="s">
        <v>132</v>
      </c>
      <c r="N356">
        <v>4</v>
      </c>
      <c r="O356">
        <v>250</v>
      </c>
      <c r="P356">
        <v>12</v>
      </c>
      <c r="Q356">
        <v>25</v>
      </c>
      <c r="R356" s="18">
        <v>9</v>
      </c>
      <c r="U356" s="1"/>
      <c r="V356" s="1" t="s">
        <v>129</v>
      </c>
      <c r="W356" s="1"/>
      <c r="X356" s="20"/>
      <c r="Z356" s="20">
        <v>1.24</v>
      </c>
      <c r="AA356" s="20"/>
      <c r="AB356" s="20"/>
      <c r="AC356" s="20">
        <v>0.1</v>
      </c>
      <c r="AD356" s="20"/>
      <c r="AE356" s="20"/>
      <c r="AG356" s="20"/>
      <c r="AJ356" s="18">
        <v>3.3</v>
      </c>
      <c r="AM356" s="20">
        <v>0.23</v>
      </c>
      <c r="AT356" s="18">
        <v>2.98</v>
      </c>
      <c r="AW356" s="18">
        <v>7.0000000000000007E-2</v>
      </c>
      <c r="BD356" s="18">
        <v>0.73</v>
      </c>
      <c r="BG356" s="18">
        <v>0.15</v>
      </c>
    </row>
    <row r="357" spans="1:61">
      <c r="D357" t="s">
        <v>542</v>
      </c>
      <c r="E357" t="s">
        <v>123</v>
      </c>
      <c r="G357" t="s">
        <v>283</v>
      </c>
      <c r="H357" t="s">
        <v>544</v>
      </c>
      <c r="I357" s="46">
        <v>5.0000000000000004E-6</v>
      </c>
      <c r="K357" t="s">
        <v>170</v>
      </c>
      <c r="L357" t="s">
        <v>543</v>
      </c>
      <c r="M357" t="s">
        <v>132</v>
      </c>
      <c r="N357">
        <v>4</v>
      </c>
      <c r="O357">
        <v>250</v>
      </c>
      <c r="P357">
        <v>12</v>
      </c>
      <c r="Q357">
        <v>25</v>
      </c>
      <c r="R357" s="18">
        <v>9</v>
      </c>
      <c r="U357" s="1"/>
      <c r="V357" s="1"/>
      <c r="W357" s="1"/>
      <c r="X357" s="20"/>
      <c r="Z357" s="20">
        <v>0.56000000000000005</v>
      </c>
      <c r="AA357" s="20"/>
      <c r="AB357" s="20"/>
      <c r="AC357" s="20">
        <v>0.04</v>
      </c>
      <c r="AD357" s="20"/>
      <c r="AE357" s="20"/>
      <c r="AG357" s="20"/>
      <c r="AJ357" s="18">
        <v>0.83</v>
      </c>
      <c r="AM357" s="20">
        <v>0.03</v>
      </c>
      <c r="AT357" s="18">
        <v>0.77</v>
      </c>
      <c r="AW357" s="18">
        <v>0.09</v>
      </c>
      <c r="BD357" s="18">
        <v>0.75</v>
      </c>
      <c r="BG357" s="18">
        <v>0.02</v>
      </c>
    </row>
    <row r="358" spans="1:61">
      <c r="D358" t="s">
        <v>542</v>
      </c>
      <c r="E358" t="s">
        <v>123</v>
      </c>
      <c r="G358" t="s">
        <v>283</v>
      </c>
      <c r="H358" t="s">
        <v>544</v>
      </c>
      <c r="I358" s="46">
        <v>5.0000000000000002E-5</v>
      </c>
      <c r="K358" t="s">
        <v>170</v>
      </c>
      <c r="L358" t="s">
        <v>543</v>
      </c>
      <c r="M358" t="s">
        <v>132</v>
      </c>
      <c r="N358">
        <v>4</v>
      </c>
      <c r="O358">
        <v>250</v>
      </c>
      <c r="P358">
        <v>12</v>
      </c>
      <c r="Q358">
        <v>25</v>
      </c>
      <c r="R358" s="18">
        <v>9</v>
      </c>
      <c r="U358" s="1"/>
      <c r="V358" s="1"/>
      <c r="W358" s="1"/>
      <c r="X358" s="20"/>
      <c r="Z358" s="20">
        <v>0.5</v>
      </c>
      <c r="AA358" s="20"/>
      <c r="AB358" s="20"/>
      <c r="AC358" s="20">
        <v>0.05</v>
      </c>
      <c r="AD358" s="20"/>
      <c r="AE358" s="20"/>
      <c r="AG358" s="20"/>
      <c r="AJ358" s="18">
        <v>0.77</v>
      </c>
      <c r="AM358" s="20">
        <v>7.0000000000000007E-2</v>
      </c>
      <c r="AT358" s="18">
        <v>0.68</v>
      </c>
      <c r="AW358" s="18">
        <v>7.0000000000000007E-2</v>
      </c>
      <c r="BD358" s="18">
        <v>0.66</v>
      </c>
      <c r="BG358" s="18">
        <v>0.04</v>
      </c>
    </row>
    <row r="359" spans="1:61">
      <c r="D359" t="s">
        <v>542</v>
      </c>
      <c r="E359" t="s">
        <v>123</v>
      </c>
      <c r="G359" t="s">
        <v>283</v>
      </c>
      <c r="H359" t="s">
        <v>544</v>
      </c>
      <c r="I359" s="46">
        <v>5.0000000000000001E-4</v>
      </c>
      <c r="K359" t="s">
        <v>170</v>
      </c>
      <c r="L359" t="s">
        <v>543</v>
      </c>
      <c r="M359" t="s">
        <v>132</v>
      </c>
      <c r="N359">
        <v>4</v>
      </c>
      <c r="O359">
        <v>250</v>
      </c>
      <c r="P359">
        <v>12</v>
      </c>
      <c r="Q359">
        <v>25</v>
      </c>
      <c r="R359" s="18">
        <v>9</v>
      </c>
      <c r="U359" s="1"/>
      <c r="V359" s="1"/>
      <c r="W359" s="1"/>
      <c r="X359" s="20"/>
      <c r="Z359" s="20">
        <v>0.37</v>
      </c>
      <c r="AA359" s="20"/>
      <c r="AB359" s="20"/>
      <c r="AC359" s="20">
        <v>0.03</v>
      </c>
      <c r="AD359" s="20"/>
      <c r="AE359" s="20"/>
      <c r="AG359" s="20"/>
      <c r="AJ359" s="18">
        <v>0.55000000000000004</v>
      </c>
      <c r="AM359" s="20">
        <v>0.04</v>
      </c>
      <c r="AT359" s="18">
        <v>0.55000000000000004</v>
      </c>
      <c r="AW359" s="18">
        <v>0.05</v>
      </c>
      <c r="BD359" s="18">
        <v>0.56000000000000005</v>
      </c>
      <c r="BG359" s="18">
        <v>0.04</v>
      </c>
    </row>
    <row r="360" spans="1:61">
      <c r="D360" t="s">
        <v>542</v>
      </c>
      <c r="E360" t="s">
        <v>123</v>
      </c>
      <c r="G360" t="s">
        <v>283</v>
      </c>
      <c r="H360" t="s">
        <v>544</v>
      </c>
      <c r="I360" s="46">
        <v>2.5000000000000001E-3</v>
      </c>
      <c r="K360" t="s">
        <v>170</v>
      </c>
      <c r="L360" t="s">
        <v>543</v>
      </c>
      <c r="M360" t="s">
        <v>132</v>
      </c>
      <c r="N360">
        <v>4</v>
      </c>
      <c r="O360">
        <v>250</v>
      </c>
      <c r="P360">
        <v>12</v>
      </c>
      <c r="Q360">
        <v>25</v>
      </c>
      <c r="R360" s="18">
        <v>9</v>
      </c>
      <c r="U360" s="1"/>
      <c r="V360" s="1"/>
      <c r="W360" s="1"/>
      <c r="X360" s="20"/>
      <c r="Z360" s="20">
        <v>0.33</v>
      </c>
      <c r="AA360" s="20"/>
      <c r="AB360" s="20"/>
      <c r="AC360" s="20">
        <v>0.03</v>
      </c>
      <c r="AD360" s="20"/>
      <c r="AE360" s="20"/>
      <c r="AG360" s="20"/>
      <c r="AJ360" s="18">
        <v>0.43</v>
      </c>
      <c r="AM360" s="20">
        <v>0.08</v>
      </c>
      <c r="AT360" s="18">
        <v>0.34</v>
      </c>
      <c r="AW360" s="18">
        <v>0.05</v>
      </c>
      <c r="BD360" s="18">
        <v>0.5</v>
      </c>
      <c r="BG360" s="18">
        <v>0.09</v>
      </c>
    </row>
    <row r="361" spans="1:61">
      <c r="D361" t="s">
        <v>542</v>
      </c>
      <c r="E361" t="s">
        <v>123</v>
      </c>
      <c r="G361" t="s">
        <v>283</v>
      </c>
      <c r="H361" t="s">
        <v>544</v>
      </c>
      <c r="I361" s="46">
        <v>5.0000000000000001E-3</v>
      </c>
      <c r="K361" t="s">
        <v>170</v>
      </c>
      <c r="L361" t="s">
        <v>543</v>
      </c>
      <c r="M361" t="s">
        <v>132</v>
      </c>
      <c r="N361">
        <v>4</v>
      </c>
      <c r="O361">
        <v>250</v>
      </c>
      <c r="P361">
        <v>12</v>
      </c>
      <c r="Q361">
        <v>25</v>
      </c>
      <c r="R361" s="18">
        <v>9</v>
      </c>
      <c r="U361" s="1"/>
      <c r="V361" s="1"/>
      <c r="W361" s="1"/>
      <c r="X361" s="20"/>
      <c r="Z361" s="20">
        <v>0.22</v>
      </c>
      <c r="AA361" s="20"/>
      <c r="AB361" s="20"/>
      <c r="AC361" s="20">
        <v>0.02</v>
      </c>
      <c r="AD361" s="20"/>
      <c r="AE361" s="20"/>
      <c r="AG361" s="20"/>
      <c r="AJ361" s="18">
        <v>0.3</v>
      </c>
      <c r="AM361" s="20">
        <v>0.04</v>
      </c>
      <c r="AT361" s="18">
        <v>0.22</v>
      </c>
      <c r="AW361" s="18">
        <v>0.01</v>
      </c>
      <c r="BD361" s="18">
        <v>0.22</v>
      </c>
      <c r="BG361" s="18">
        <v>0.03</v>
      </c>
    </row>
    <row r="362" spans="1:61">
      <c r="D362" t="s">
        <v>542</v>
      </c>
      <c r="E362" t="s">
        <v>123</v>
      </c>
      <c r="G362" t="s">
        <v>283</v>
      </c>
      <c r="H362" t="s">
        <v>545</v>
      </c>
      <c r="I362" s="46">
        <v>5.0000000000000004E-6</v>
      </c>
      <c r="K362" t="s">
        <v>170</v>
      </c>
      <c r="L362" t="s">
        <v>543</v>
      </c>
      <c r="M362" t="s">
        <v>132</v>
      </c>
      <c r="N362">
        <v>4</v>
      </c>
      <c r="O362">
        <v>250</v>
      </c>
      <c r="P362">
        <v>12</v>
      </c>
      <c r="Q362">
        <v>25</v>
      </c>
      <c r="R362" s="18">
        <v>9</v>
      </c>
      <c r="U362" s="1"/>
      <c r="V362" s="1"/>
      <c r="W362" s="1"/>
      <c r="X362" s="20"/>
      <c r="Z362" s="20">
        <v>0.18</v>
      </c>
      <c r="AA362" s="20"/>
      <c r="AB362" s="20"/>
      <c r="AC362" s="20">
        <v>0.01</v>
      </c>
      <c r="AD362" s="20"/>
      <c r="AE362" s="20"/>
      <c r="AG362" s="20"/>
      <c r="AJ362" s="18">
        <v>0.42</v>
      </c>
      <c r="AM362" s="20">
        <v>0.02</v>
      </c>
      <c r="AT362" s="18">
        <v>0.23</v>
      </c>
      <c r="AW362" s="18">
        <v>0.01</v>
      </c>
      <c r="BD362" s="18">
        <v>0.25</v>
      </c>
      <c r="BG362" s="18">
        <v>0.02</v>
      </c>
    </row>
    <row r="363" spans="1:61">
      <c r="D363" t="s">
        <v>542</v>
      </c>
      <c r="E363" t="s">
        <v>123</v>
      </c>
      <c r="G363" t="s">
        <v>283</v>
      </c>
      <c r="H363" t="s">
        <v>545</v>
      </c>
      <c r="I363" s="46">
        <v>5.0000000000000002E-5</v>
      </c>
      <c r="K363" t="s">
        <v>170</v>
      </c>
      <c r="L363" t="s">
        <v>543</v>
      </c>
      <c r="M363" t="s">
        <v>132</v>
      </c>
      <c r="N363">
        <v>4</v>
      </c>
      <c r="O363">
        <v>250</v>
      </c>
      <c r="P363">
        <v>12</v>
      </c>
      <c r="Q363">
        <v>25</v>
      </c>
      <c r="R363" s="18">
        <v>9</v>
      </c>
      <c r="U363" s="1"/>
      <c r="V363" s="1"/>
      <c r="W363" s="1"/>
      <c r="X363" s="20"/>
      <c r="Z363" s="20">
        <v>0.18</v>
      </c>
      <c r="AA363" s="20"/>
      <c r="AB363" s="20"/>
      <c r="AC363" s="20">
        <v>0.01</v>
      </c>
      <c r="AD363" s="20"/>
      <c r="AE363" s="20"/>
      <c r="AG363" s="20"/>
      <c r="AJ363" s="18">
        <v>0.4</v>
      </c>
      <c r="AM363" s="20">
        <v>0.04</v>
      </c>
      <c r="AT363" s="18">
        <v>0.22</v>
      </c>
      <c r="AW363" s="18">
        <v>0.02</v>
      </c>
      <c r="BD363" s="18">
        <v>0.23</v>
      </c>
      <c r="BG363" s="18">
        <v>0.02</v>
      </c>
    </row>
    <row r="364" spans="1:61">
      <c r="D364" t="s">
        <v>542</v>
      </c>
      <c r="E364" t="s">
        <v>123</v>
      </c>
      <c r="G364" t="s">
        <v>283</v>
      </c>
      <c r="H364" t="s">
        <v>545</v>
      </c>
      <c r="I364" s="46">
        <v>5.0000000000000001E-4</v>
      </c>
      <c r="K364" t="s">
        <v>170</v>
      </c>
      <c r="L364" t="s">
        <v>543</v>
      </c>
      <c r="M364" t="s">
        <v>132</v>
      </c>
      <c r="N364">
        <v>4</v>
      </c>
      <c r="O364">
        <v>250</v>
      </c>
      <c r="P364">
        <v>12</v>
      </c>
      <c r="Q364">
        <v>25</v>
      </c>
      <c r="R364" s="18">
        <v>9</v>
      </c>
      <c r="U364" s="1"/>
      <c r="V364" s="1"/>
      <c r="W364" s="1"/>
      <c r="X364" s="20"/>
      <c r="Z364" s="20"/>
      <c r="AA364" s="20" t="s">
        <v>130</v>
      </c>
      <c r="AB364" s="20"/>
      <c r="AC364" s="20"/>
      <c r="AD364" s="20"/>
      <c r="AE364" s="20"/>
      <c r="AG364" s="20"/>
      <c r="AK364" s="18" t="s">
        <v>130</v>
      </c>
      <c r="AM364" s="20"/>
      <c r="AU364" s="18" t="s">
        <v>130</v>
      </c>
      <c r="BE364" s="18" t="s">
        <v>130</v>
      </c>
    </row>
    <row r="365" spans="1:61">
      <c r="D365" t="s">
        <v>542</v>
      </c>
      <c r="E365" t="s">
        <v>123</v>
      </c>
      <c r="G365" t="s">
        <v>283</v>
      </c>
      <c r="H365" t="s">
        <v>545</v>
      </c>
      <c r="I365" s="46">
        <v>2.5000000000000001E-3</v>
      </c>
      <c r="K365" t="s">
        <v>170</v>
      </c>
      <c r="L365" t="s">
        <v>543</v>
      </c>
      <c r="M365" t="s">
        <v>132</v>
      </c>
      <c r="N365">
        <v>4</v>
      </c>
      <c r="O365">
        <v>250</v>
      </c>
      <c r="P365">
        <v>12</v>
      </c>
      <c r="Q365">
        <v>25</v>
      </c>
      <c r="R365" s="18">
        <v>9</v>
      </c>
      <c r="U365" s="1"/>
      <c r="V365" s="1"/>
      <c r="W365" s="1"/>
      <c r="X365" s="20"/>
      <c r="Z365" s="20"/>
      <c r="AA365" s="20" t="s">
        <v>130</v>
      </c>
      <c r="AB365" s="20"/>
      <c r="AC365" s="20"/>
      <c r="AD365" s="20"/>
      <c r="AE365" s="20"/>
      <c r="AG365" s="20"/>
      <c r="AK365" s="18" t="s">
        <v>130</v>
      </c>
      <c r="AM365" s="20"/>
      <c r="AU365" s="18" t="s">
        <v>130</v>
      </c>
      <c r="BE365" s="18" t="s">
        <v>130</v>
      </c>
    </row>
    <row r="366" spans="1:61">
      <c r="D366" t="s">
        <v>542</v>
      </c>
      <c r="E366" t="s">
        <v>123</v>
      </c>
      <c r="G366" t="s">
        <v>283</v>
      </c>
      <c r="H366" t="s">
        <v>545</v>
      </c>
      <c r="I366" s="46">
        <v>5.0000000000000001E-3</v>
      </c>
      <c r="K366" t="s">
        <v>170</v>
      </c>
      <c r="L366" t="s">
        <v>543</v>
      </c>
      <c r="M366" t="s">
        <v>132</v>
      </c>
      <c r="N366">
        <v>4</v>
      </c>
      <c r="O366">
        <v>250</v>
      </c>
      <c r="P366">
        <v>12</v>
      </c>
      <c r="Q366">
        <v>25</v>
      </c>
      <c r="R366" s="18">
        <v>9</v>
      </c>
      <c r="U366" s="1"/>
      <c r="V366" s="1"/>
      <c r="W366" s="1"/>
      <c r="X366" s="20"/>
      <c r="Z366" s="20">
        <v>0.27</v>
      </c>
      <c r="AA366" s="20"/>
      <c r="AB366" s="20"/>
      <c r="AC366" s="25">
        <v>0</v>
      </c>
      <c r="AD366" s="20"/>
      <c r="AE366" s="20"/>
      <c r="AG366" s="20"/>
      <c r="AJ366" s="18">
        <v>0.87</v>
      </c>
      <c r="AM366" s="20">
        <v>0.02</v>
      </c>
      <c r="AT366" s="18">
        <v>0.26</v>
      </c>
      <c r="AW366" s="18">
        <v>0.01</v>
      </c>
      <c r="BD366" s="18">
        <v>0.42</v>
      </c>
      <c r="BG366" s="18">
        <v>0.03</v>
      </c>
    </row>
    <row r="367" spans="1:61" s="53" customFormat="1">
      <c r="A367" t="s">
        <v>546</v>
      </c>
      <c r="B367" s="15" t="s">
        <v>547</v>
      </c>
      <c r="C367"/>
      <c r="D367" t="s">
        <v>548</v>
      </c>
      <c r="E367" t="s">
        <v>277</v>
      </c>
      <c r="F367"/>
      <c r="G367" t="s">
        <v>283</v>
      </c>
      <c r="H367" t="s">
        <v>124</v>
      </c>
      <c r="I367"/>
      <c r="J367"/>
      <c r="K367" t="s">
        <v>170</v>
      </c>
      <c r="L367" t="s">
        <v>549</v>
      </c>
      <c r="M367"/>
      <c r="N367">
        <v>20</v>
      </c>
      <c r="O367">
        <v>250</v>
      </c>
      <c r="P367">
        <v>11.7</v>
      </c>
      <c r="Q367">
        <v>20.5</v>
      </c>
      <c r="R367" s="18">
        <v>3</v>
      </c>
      <c r="S367"/>
      <c r="T367">
        <v>0.2</v>
      </c>
      <c r="U367" s="1"/>
      <c r="V367" s="18" t="s">
        <v>270</v>
      </c>
      <c r="W367" s="1"/>
      <c r="X367" s="20"/>
      <c r="Y367" s="1">
        <v>0.4</v>
      </c>
      <c r="Z367" s="20">
        <v>2.4500000000000002</v>
      </c>
      <c r="AA367" s="20"/>
      <c r="AB367" s="20"/>
      <c r="AC367" s="20">
        <v>0.09</v>
      </c>
      <c r="AD367" s="20"/>
      <c r="AE367" s="20"/>
      <c r="AF367" s="20">
        <v>0.1</v>
      </c>
      <c r="AG367" s="20"/>
      <c r="AH367" s="18"/>
      <c r="AI367" s="20">
        <v>0.3</v>
      </c>
      <c r="AJ367" s="18">
        <v>2.9</v>
      </c>
      <c r="AK367" s="18"/>
      <c r="AL367" s="18"/>
      <c r="AM367" s="20">
        <v>0.01</v>
      </c>
      <c r="AN367" s="18"/>
      <c r="AO367" s="18"/>
      <c r="AP367" s="20">
        <v>0.1</v>
      </c>
      <c r="AQ367" s="18"/>
      <c r="AR367"/>
      <c r="AS367" s="20">
        <v>0.3</v>
      </c>
      <c r="AT367" s="18">
        <v>2.63</v>
      </c>
      <c r="AU367" s="18"/>
      <c r="AV367" s="18"/>
      <c r="AW367" s="18">
        <v>0.03</v>
      </c>
      <c r="AX367"/>
      <c r="AY367"/>
      <c r="AZ367">
        <v>0.1</v>
      </c>
      <c r="BA367"/>
      <c r="BB367"/>
      <c r="BC367">
        <v>0.2</v>
      </c>
      <c r="BD367" s="18">
        <v>1.74</v>
      </c>
      <c r="BE367" s="18"/>
      <c r="BF367" s="18"/>
      <c r="BG367" s="18">
        <v>0.05</v>
      </c>
      <c r="BH367"/>
      <c r="BI367"/>
    </row>
    <row r="368" spans="1:61">
      <c r="B368" s="55" t="s">
        <v>550</v>
      </c>
      <c r="D368" t="s">
        <v>548</v>
      </c>
      <c r="E368" t="s">
        <v>277</v>
      </c>
      <c r="G368" t="s">
        <v>283</v>
      </c>
      <c r="H368" t="s">
        <v>124</v>
      </c>
      <c r="K368" t="s">
        <v>279</v>
      </c>
      <c r="L368" t="s">
        <v>279</v>
      </c>
      <c r="N368">
        <v>20</v>
      </c>
      <c r="O368">
        <v>250</v>
      </c>
      <c r="P368">
        <v>10.3</v>
      </c>
      <c r="Q368">
        <v>2.5</v>
      </c>
      <c r="R368" s="18">
        <v>3</v>
      </c>
      <c r="T368">
        <v>0.2</v>
      </c>
      <c r="U368" s="1"/>
      <c r="V368" s="1"/>
      <c r="W368" s="1"/>
      <c r="X368" s="20"/>
      <c r="Y368" s="1">
        <v>0.4</v>
      </c>
      <c r="Z368" s="20">
        <v>2.11</v>
      </c>
      <c r="AA368" s="20"/>
      <c r="AB368" s="20"/>
      <c r="AC368" s="20">
        <v>0.11</v>
      </c>
      <c r="AD368" s="20"/>
      <c r="AE368" s="20"/>
      <c r="AF368" s="20">
        <v>0.1</v>
      </c>
      <c r="AG368" s="20"/>
      <c r="AI368" s="20">
        <v>0.3</v>
      </c>
      <c r="AJ368" s="18">
        <v>3</v>
      </c>
      <c r="AM368" s="20">
        <v>0.4</v>
      </c>
      <c r="AP368" s="20">
        <v>0.1</v>
      </c>
      <c r="AS368" s="20">
        <v>0.3</v>
      </c>
      <c r="AT368" s="18">
        <v>2.4</v>
      </c>
      <c r="AW368" s="18">
        <v>0.15</v>
      </c>
      <c r="AZ368">
        <v>0.1</v>
      </c>
      <c r="BC368">
        <v>0.2</v>
      </c>
      <c r="BD368" s="18">
        <v>1.03</v>
      </c>
      <c r="BG368" s="18">
        <v>0.12</v>
      </c>
    </row>
    <row r="369" spans="1:61">
      <c r="D369" t="s">
        <v>548</v>
      </c>
      <c r="E369" t="s">
        <v>277</v>
      </c>
      <c r="G369" t="s">
        <v>283</v>
      </c>
      <c r="H369" t="s">
        <v>124</v>
      </c>
      <c r="K369" t="s">
        <v>170</v>
      </c>
      <c r="L369" t="s">
        <v>551</v>
      </c>
      <c r="N369">
        <v>20</v>
      </c>
      <c r="O369">
        <v>250</v>
      </c>
      <c r="P369">
        <v>11.7</v>
      </c>
      <c r="Q369">
        <v>45</v>
      </c>
      <c r="R369" s="18">
        <v>3</v>
      </c>
      <c r="T369">
        <v>0.2</v>
      </c>
      <c r="U369" s="1"/>
      <c r="V369" s="1"/>
      <c r="W369" s="1"/>
      <c r="X369" s="20"/>
      <c r="Y369" s="1">
        <v>0.4</v>
      </c>
      <c r="Z369" s="20">
        <v>4.97</v>
      </c>
      <c r="AA369" s="20"/>
      <c r="AB369" s="20"/>
      <c r="AC369" s="20">
        <v>0.11</v>
      </c>
      <c r="AD369" s="20"/>
      <c r="AE369" s="20"/>
      <c r="AF369" s="20">
        <v>0.1</v>
      </c>
      <c r="AG369" s="20"/>
      <c r="AI369" s="20">
        <v>0.3</v>
      </c>
      <c r="AJ369" s="18">
        <v>5.17</v>
      </c>
      <c r="AM369" s="20">
        <v>0.05</v>
      </c>
      <c r="AP369" s="20">
        <v>0.1</v>
      </c>
      <c r="AS369" s="20">
        <v>0.3</v>
      </c>
      <c r="AT369" s="18">
        <v>6.3</v>
      </c>
      <c r="AW369" s="18">
        <v>0.17</v>
      </c>
      <c r="AZ369">
        <v>0.1</v>
      </c>
      <c r="BC369">
        <v>0.2</v>
      </c>
      <c r="BD369" s="18">
        <v>5.34</v>
      </c>
      <c r="BG369" s="18">
        <v>0.09</v>
      </c>
    </row>
    <row r="370" spans="1:61">
      <c r="A370" t="s">
        <v>552</v>
      </c>
      <c r="B370" s="55" t="s">
        <v>553</v>
      </c>
      <c r="C370" t="s">
        <v>121</v>
      </c>
      <c r="D370" t="s">
        <v>554</v>
      </c>
      <c r="E370" t="s">
        <v>216</v>
      </c>
      <c r="G370" t="s">
        <v>213</v>
      </c>
      <c r="K370" t="s">
        <v>214</v>
      </c>
      <c r="L370" t="s">
        <v>215</v>
      </c>
      <c r="Q370">
        <v>1.9</v>
      </c>
      <c r="R370" s="18">
        <v>10</v>
      </c>
      <c r="U370" s="1"/>
      <c r="V370" s="1" t="s">
        <v>129</v>
      </c>
      <c r="W370" s="1"/>
      <c r="X370" s="20"/>
      <c r="Y370" s="1"/>
      <c r="Z370" s="20"/>
      <c r="AA370" s="20"/>
      <c r="AB370" s="20" t="s">
        <v>184</v>
      </c>
      <c r="AC370" s="20"/>
      <c r="AD370" s="20"/>
      <c r="AE370" s="20"/>
      <c r="AF370" s="20"/>
      <c r="AG370" s="20"/>
      <c r="AI370" s="20"/>
      <c r="AL370" s="18" t="s">
        <v>184</v>
      </c>
      <c r="AM370" s="20"/>
      <c r="AP370" s="20"/>
      <c r="AS370" s="20"/>
      <c r="AV370" s="18" t="s">
        <v>184</v>
      </c>
      <c r="BD370" s="18">
        <v>0.82</v>
      </c>
      <c r="BG370" s="19"/>
      <c r="BH370" s="24">
        <v>0</v>
      </c>
      <c r="BI370" s="24">
        <v>4.5</v>
      </c>
    </row>
    <row r="371" spans="1:61">
      <c r="C371" t="s">
        <v>121</v>
      </c>
      <c r="D371" t="s">
        <v>554</v>
      </c>
      <c r="E371" t="s">
        <v>216</v>
      </c>
      <c r="G371" t="s">
        <v>213</v>
      </c>
      <c r="K371" t="s">
        <v>126</v>
      </c>
      <c r="L371" t="s">
        <v>555</v>
      </c>
      <c r="Q371">
        <v>4.5999999999999996</v>
      </c>
      <c r="R371" s="18">
        <v>10</v>
      </c>
      <c r="U371" s="1"/>
      <c r="V371" s="1"/>
      <c r="W371" s="1"/>
      <c r="X371" s="20"/>
      <c r="Y371" s="1"/>
      <c r="Z371" s="20"/>
      <c r="AA371" s="20"/>
      <c r="AB371" s="20" t="s">
        <v>184</v>
      </c>
      <c r="AC371" s="20"/>
      <c r="AD371" s="20"/>
      <c r="AE371" s="20"/>
      <c r="AF371" s="20"/>
      <c r="AG371" s="20"/>
      <c r="AI371" s="20"/>
      <c r="AL371" s="18" t="s">
        <v>184</v>
      </c>
      <c r="AM371" s="20"/>
      <c r="AP371" s="20"/>
      <c r="AS371" s="20"/>
      <c r="AV371" s="18" t="s">
        <v>184</v>
      </c>
      <c r="BD371" s="18">
        <v>6.3</v>
      </c>
      <c r="BG371" s="19"/>
      <c r="BH371" s="24">
        <v>0</v>
      </c>
      <c r="BI371" s="24">
        <v>24</v>
      </c>
    </row>
    <row r="372" spans="1:61">
      <c r="C372" t="s">
        <v>121</v>
      </c>
      <c r="D372" t="s">
        <v>554</v>
      </c>
      <c r="E372" t="s">
        <v>216</v>
      </c>
      <c r="G372" t="s">
        <v>213</v>
      </c>
      <c r="K372" t="s">
        <v>161</v>
      </c>
      <c r="L372" t="s">
        <v>319</v>
      </c>
      <c r="Q372">
        <v>0.9</v>
      </c>
      <c r="R372" s="18">
        <v>10</v>
      </c>
      <c r="U372" s="1"/>
      <c r="V372" s="1"/>
      <c r="W372" s="1"/>
      <c r="X372" s="20"/>
      <c r="Y372" s="1"/>
      <c r="Z372" s="20"/>
      <c r="AA372" s="20"/>
      <c r="AB372" s="20" t="s">
        <v>184</v>
      </c>
      <c r="AC372" s="20"/>
      <c r="AD372" s="20"/>
      <c r="AE372" s="20"/>
      <c r="AF372" s="20"/>
      <c r="AG372" s="20"/>
      <c r="AI372" s="20"/>
      <c r="AL372" s="18" t="s">
        <v>184</v>
      </c>
      <c r="AM372" s="20"/>
      <c r="AP372" s="20"/>
      <c r="AS372" s="20"/>
      <c r="AV372" s="18" t="s">
        <v>184</v>
      </c>
      <c r="BD372" s="18">
        <v>0.24</v>
      </c>
      <c r="BG372" s="19"/>
      <c r="BH372" s="24">
        <v>0</v>
      </c>
      <c r="BI372" s="24">
        <v>1.2</v>
      </c>
    </row>
    <row r="373" spans="1:61">
      <c r="A373" t="s">
        <v>556</v>
      </c>
      <c r="B373" s="55" t="s">
        <v>557</v>
      </c>
      <c r="D373" t="s">
        <v>558</v>
      </c>
      <c r="E373" t="s">
        <v>222</v>
      </c>
      <c r="G373" t="s">
        <v>283</v>
      </c>
      <c r="K373" t="s">
        <v>199</v>
      </c>
      <c r="L373" t="s">
        <v>559</v>
      </c>
      <c r="P373" t="s">
        <v>560</v>
      </c>
      <c r="R373" s="18">
        <v>3</v>
      </c>
      <c r="U373" s="1"/>
      <c r="V373" s="1" t="s">
        <v>129</v>
      </c>
      <c r="W373" s="1"/>
      <c r="X373" s="20"/>
      <c r="Y373" s="1">
        <v>0.31</v>
      </c>
      <c r="Z373" s="20">
        <v>0.64</v>
      </c>
      <c r="AA373" s="20"/>
      <c r="AB373" s="20"/>
      <c r="AC373" s="20"/>
      <c r="AD373" s="20"/>
      <c r="AE373" s="20"/>
      <c r="AF373" s="20"/>
      <c r="AG373" s="20"/>
      <c r="AI373" s="20">
        <v>0.31</v>
      </c>
      <c r="AJ373" s="18">
        <v>0.62</v>
      </c>
      <c r="AM373" s="20"/>
      <c r="AP373" s="20"/>
      <c r="AS373" s="20">
        <v>0.43</v>
      </c>
      <c r="AT373" s="18">
        <v>0.33</v>
      </c>
      <c r="BC373">
        <v>0.55000000000000004</v>
      </c>
      <c r="BE373" s="18" t="s">
        <v>130</v>
      </c>
    </row>
    <row r="374" spans="1:61">
      <c r="D374" t="s">
        <v>558</v>
      </c>
      <c r="E374" t="s">
        <v>222</v>
      </c>
      <c r="G374" t="s">
        <v>283</v>
      </c>
      <c r="K374" t="s">
        <v>199</v>
      </c>
      <c r="L374" t="s">
        <v>561</v>
      </c>
      <c r="P374" t="s">
        <v>560</v>
      </c>
      <c r="R374" s="18">
        <v>4</v>
      </c>
      <c r="U374" s="1"/>
      <c r="V374" s="1"/>
      <c r="W374" s="1"/>
      <c r="X374" s="20"/>
      <c r="Y374" s="1">
        <v>0.31</v>
      </c>
      <c r="Z374" s="20">
        <v>1.1000000000000001</v>
      </c>
      <c r="AA374" s="20"/>
      <c r="AB374" s="20"/>
      <c r="AC374" s="20"/>
      <c r="AD374" s="20"/>
      <c r="AE374" s="20"/>
      <c r="AF374" s="20"/>
      <c r="AG374" s="20"/>
      <c r="AI374" s="20">
        <v>0.31</v>
      </c>
      <c r="AJ374" s="18">
        <v>0.67</v>
      </c>
      <c r="AM374" s="20"/>
      <c r="AP374" s="20"/>
      <c r="AS374" s="20">
        <v>0.43</v>
      </c>
      <c r="AT374" s="18">
        <v>0.54</v>
      </c>
      <c r="BC374">
        <v>0.55000000000000004</v>
      </c>
      <c r="BE374" s="18" t="s">
        <v>130</v>
      </c>
    </row>
    <row r="375" spans="1:61">
      <c r="D375" t="s">
        <v>558</v>
      </c>
      <c r="E375" t="s">
        <v>222</v>
      </c>
      <c r="G375" t="s">
        <v>283</v>
      </c>
      <c r="K375" t="s">
        <v>170</v>
      </c>
      <c r="L375" t="s">
        <v>562</v>
      </c>
      <c r="P375" t="s">
        <v>560</v>
      </c>
      <c r="R375" s="18">
        <v>1</v>
      </c>
      <c r="U375" s="1"/>
      <c r="V375" s="1"/>
      <c r="W375" s="1">
        <v>0.3</v>
      </c>
      <c r="X375" s="20"/>
      <c r="Y375" s="1">
        <v>2.5000000000000001E-2</v>
      </c>
      <c r="Z375" s="20">
        <v>0.3</v>
      </c>
      <c r="AA375" s="20"/>
      <c r="AB375" s="20"/>
      <c r="AC375" s="20"/>
      <c r="AD375" s="20"/>
      <c r="AE375" s="20"/>
      <c r="AF375" s="20"/>
      <c r="AG375" s="20">
        <v>0.4</v>
      </c>
      <c r="AI375" s="20">
        <v>2.5000000000000001E-2</v>
      </c>
      <c r="AJ375" s="20">
        <v>0.4</v>
      </c>
      <c r="AK375" s="20"/>
      <c r="AL375" s="20"/>
      <c r="AM375" s="20"/>
      <c r="AP375" s="20"/>
      <c r="AQ375" s="18">
        <v>0.66</v>
      </c>
      <c r="AS375" s="20">
        <v>3.4000000000000002E-2</v>
      </c>
      <c r="AT375" s="18">
        <v>0.66</v>
      </c>
      <c r="BA375">
        <v>0.51</v>
      </c>
      <c r="BC375">
        <v>4.3999999999999997E-2</v>
      </c>
      <c r="BD375" s="18">
        <v>0.51</v>
      </c>
    </row>
    <row r="376" spans="1:61">
      <c r="D376" t="s">
        <v>558</v>
      </c>
      <c r="E376" t="s">
        <v>222</v>
      </c>
      <c r="G376" t="s">
        <v>283</v>
      </c>
      <c r="K376" t="s">
        <v>182</v>
      </c>
      <c r="L376" t="s">
        <v>563</v>
      </c>
      <c r="P376" t="s">
        <v>564</v>
      </c>
      <c r="R376" s="18">
        <v>1</v>
      </c>
      <c r="U376" s="1"/>
      <c r="V376" s="1"/>
      <c r="W376" s="1">
        <v>0.22</v>
      </c>
      <c r="X376" s="20"/>
      <c r="Y376" s="1">
        <v>8.3000000000000004E-2</v>
      </c>
      <c r="Z376" s="20">
        <v>0.22</v>
      </c>
      <c r="AA376" s="20"/>
      <c r="AB376" s="20"/>
      <c r="AC376" s="20"/>
      <c r="AD376" s="20"/>
      <c r="AE376" s="20"/>
      <c r="AF376" s="20"/>
      <c r="AG376" s="20" t="s">
        <v>130</v>
      </c>
      <c r="AI376" s="20">
        <v>8.4000000000000005E-2</v>
      </c>
      <c r="AJ376" s="20"/>
      <c r="AK376" s="20" t="s">
        <v>130</v>
      </c>
      <c r="AL376" s="20"/>
      <c r="AM376" s="20"/>
      <c r="AP376" s="20"/>
      <c r="AQ376" s="18">
        <v>0.16</v>
      </c>
      <c r="AS376" s="20">
        <v>0.11</v>
      </c>
      <c r="AT376" s="18">
        <v>0.16</v>
      </c>
      <c r="BA376">
        <v>0.13</v>
      </c>
      <c r="BC376">
        <v>0.15</v>
      </c>
      <c r="BD376" s="18">
        <v>0.13</v>
      </c>
    </row>
    <row r="377" spans="1:61">
      <c r="D377" t="s">
        <v>558</v>
      </c>
      <c r="E377" t="s">
        <v>222</v>
      </c>
      <c r="G377" t="s">
        <v>283</v>
      </c>
      <c r="K377" t="s">
        <v>126</v>
      </c>
      <c r="L377" t="s">
        <v>420</v>
      </c>
      <c r="P377" t="s">
        <v>564</v>
      </c>
      <c r="R377" s="18">
        <v>1</v>
      </c>
      <c r="U377" s="1"/>
      <c r="V377" s="1"/>
      <c r="W377" s="1">
        <v>0.78</v>
      </c>
      <c r="X377" s="20"/>
      <c r="Y377" s="1">
        <v>5.8000000000000003E-2</v>
      </c>
      <c r="Z377" s="20">
        <v>0.78</v>
      </c>
      <c r="AA377" s="20"/>
      <c r="AB377" s="20"/>
      <c r="AC377" s="20"/>
      <c r="AD377" s="20"/>
      <c r="AE377" s="20"/>
      <c r="AF377" s="20"/>
      <c r="AG377" s="20">
        <v>0.64</v>
      </c>
      <c r="AI377" s="20">
        <v>5.8999999999999997E-2</v>
      </c>
      <c r="AJ377" s="20">
        <v>0.64</v>
      </c>
      <c r="AK377" s="20"/>
      <c r="AL377" s="20"/>
      <c r="AM377" s="20"/>
      <c r="AP377" s="20"/>
      <c r="AQ377" s="18">
        <v>1.5</v>
      </c>
      <c r="AS377" s="20">
        <v>7.9000000000000001E-2</v>
      </c>
      <c r="AT377" s="18">
        <v>1.5</v>
      </c>
      <c r="BA377">
        <v>1.2</v>
      </c>
      <c r="BC377">
        <v>0.1</v>
      </c>
      <c r="BD377" s="18">
        <v>1.2</v>
      </c>
    </row>
    <row r="378" spans="1:61">
      <c r="D378" t="s">
        <v>558</v>
      </c>
      <c r="E378" t="s">
        <v>123</v>
      </c>
      <c r="F378" t="s">
        <v>565</v>
      </c>
      <c r="G378" t="s">
        <v>283</v>
      </c>
      <c r="K378" t="s">
        <v>170</v>
      </c>
      <c r="L378" t="s">
        <v>566</v>
      </c>
      <c r="P378" t="s">
        <v>564</v>
      </c>
      <c r="R378" s="18">
        <v>1</v>
      </c>
      <c r="U378" s="1"/>
      <c r="V378" s="1"/>
      <c r="W378" s="1">
        <v>2.8</v>
      </c>
      <c r="X378" s="20"/>
      <c r="Y378" s="1">
        <v>0.23</v>
      </c>
      <c r="Z378" s="20">
        <v>2.8</v>
      </c>
      <c r="AA378" s="20"/>
      <c r="AB378" s="20"/>
      <c r="AC378" s="20"/>
      <c r="AD378" s="20"/>
      <c r="AE378" s="20"/>
      <c r="AF378" s="20"/>
      <c r="AG378" s="20">
        <v>5.6</v>
      </c>
      <c r="AI378" s="20">
        <v>0.24</v>
      </c>
      <c r="AJ378" s="20">
        <v>5.6</v>
      </c>
      <c r="AK378" s="20"/>
      <c r="AL378" s="20"/>
      <c r="AM378" s="20"/>
      <c r="AP378" s="20"/>
      <c r="AQ378" s="18">
        <v>4.0999999999999996</v>
      </c>
      <c r="AS378" s="20">
        <v>0.32</v>
      </c>
      <c r="AT378" s="18">
        <v>4.0999999999999996</v>
      </c>
      <c r="BA378">
        <v>2.2000000000000002</v>
      </c>
      <c r="BC378">
        <v>0.42</v>
      </c>
      <c r="BD378" s="18">
        <v>2.2000000000000002</v>
      </c>
    </row>
    <row r="379" spans="1:61">
      <c r="D379" t="s">
        <v>558</v>
      </c>
      <c r="E379" t="s">
        <v>123</v>
      </c>
      <c r="F379" t="s">
        <v>565</v>
      </c>
      <c r="G379" t="s">
        <v>283</v>
      </c>
      <c r="K379" t="s">
        <v>170</v>
      </c>
      <c r="L379" t="s">
        <v>562</v>
      </c>
      <c r="P379" t="s">
        <v>564</v>
      </c>
      <c r="R379" s="18">
        <v>1</v>
      </c>
      <c r="U379" s="1"/>
      <c r="V379" s="1"/>
      <c r="W379" s="1">
        <v>1.1000000000000001</v>
      </c>
      <c r="X379" s="20"/>
      <c r="Y379" s="1">
        <v>5.8999999999999997E-2</v>
      </c>
      <c r="Z379" s="20">
        <v>1.1000000000000001</v>
      </c>
      <c r="AA379" s="20"/>
      <c r="AB379" s="20"/>
      <c r="AC379" s="20"/>
      <c r="AD379" s="20"/>
      <c r="AE379" s="20"/>
      <c r="AF379" s="20"/>
      <c r="AG379" s="20">
        <v>1.9</v>
      </c>
      <c r="AI379" s="20">
        <v>0.06</v>
      </c>
      <c r="AJ379" s="20">
        <v>1.9</v>
      </c>
      <c r="AK379" s="20"/>
      <c r="AL379" s="20"/>
      <c r="AM379" s="20"/>
      <c r="AP379" s="20"/>
      <c r="AQ379" s="18">
        <v>1.7</v>
      </c>
      <c r="AS379" s="20">
        <v>8.1000000000000003E-2</v>
      </c>
      <c r="AT379" s="18">
        <v>1.7</v>
      </c>
      <c r="BA379">
        <v>1</v>
      </c>
      <c r="BC379">
        <v>0.1</v>
      </c>
      <c r="BD379" s="18">
        <v>1</v>
      </c>
    </row>
    <row r="380" spans="1:61">
      <c r="D380" t="s">
        <v>558</v>
      </c>
      <c r="E380" t="s">
        <v>123</v>
      </c>
      <c r="F380" t="s">
        <v>565</v>
      </c>
      <c r="G380" t="s">
        <v>283</v>
      </c>
      <c r="K380" t="s">
        <v>170</v>
      </c>
      <c r="L380" t="s">
        <v>422</v>
      </c>
      <c r="P380" t="s">
        <v>564</v>
      </c>
      <c r="R380" s="18">
        <v>1</v>
      </c>
      <c r="U380" s="1"/>
      <c r="V380" s="1"/>
      <c r="W380" s="1">
        <v>6.1</v>
      </c>
      <c r="X380" s="20"/>
      <c r="Y380" s="1">
        <v>4.2999999999999997E-2</v>
      </c>
      <c r="Z380" s="20">
        <v>6.1</v>
      </c>
      <c r="AA380" s="20"/>
      <c r="AB380" s="20"/>
      <c r="AC380" s="20"/>
      <c r="AD380" s="20"/>
      <c r="AE380" s="20"/>
      <c r="AF380" s="20"/>
      <c r="AG380" s="20">
        <v>5.9</v>
      </c>
      <c r="AI380" s="20">
        <v>4.2999999999999997E-2</v>
      </c>
      <c r="AJ380" s="20">
        <v>5.9</v>
      </c>
      <c r="AK380" s="20"/>
      <c r="AL380" s="20"/>
      <c r="AM380" s="20"/>
      <c r="AP380" s="20"/>
      <c r="AQ380" s="18">
        <v>7.6</v>
      </c>
      <c r="AS380" s="20">
        <v>5.8000000000000003E-2</v>
      </c>
      <c r="AT380" s="18">
        <v>7.6</v>
      </c>
      <c r="BA380">
        <v>6.5</v>
      </c>
      <c r="BC380">
        <v>7.5999999999999998E-2</v>
      </c>
      <c r="BD380" s="18">
        <v>6.5</v>
      </c>
    </row>
    <row r="381" spans="1:61">
      <c r="A381" t="s">
        <v>567</v>
      </c>
      <c r="B381" s="55" t="s">
        <v>568</v>
      </c>
      <c r="C381" t="s">
        <v>185</v>
      </c>
      <c r="D381" t="s">
        <v>569</v>
      </c>
      <c r="E381" t="s">
        <v>212</v>
      </c>
      <c r="G381" t="s">
        <v>283</v>
      </c>
      <c r="J381" t="s">
        <v>570</v>
      </c>
      <c r="K381" t="s">
        <v>144</v>
      </c>
      <c r="L381" t="s">
        <v>571</v>
      </c>
      <c r="M381" t="s">
        <v>572</v>
      </c>
      <c r="R381" s="18">
        <v>3</v>
      </c>
      <c r="U381" s="1"/>
      <c r="V381" s="1"/>
      <c r="W381" s="1"/>
      <c r="X381" s="20"/>
      <c r="Y381" s="1"/>
      <c r="Z381" s="20"/>
      <c r="AA381" s="20"/>
      <c r="AB381" s="20" t="s">
        <v>184</v>
      </c>
      <c r="AC381" s="20"/>
      <c r="AD381" s="20"/>
      <c r="AE381" s="20"/>
      <c r="AF381" s="20"/>
      <c r="AG381" s="20"/>
      <c r="AI381" s="20"/>
      <c r="AL381" s="18" t="s">
        <v>184</v>
      </c>
      <c r="AM381" s="20"/>
      <c r="AP381" s="20"/>
      <c r="AS381" s="20"/>
      <c r="AV381" s="18" t="s">
        <v>184</v>
      </c>
      <c r="BD381" s="18">
        <v>0.01</v>
      </c>
      <c r="BG381" s="19"/>
    </row>
    <row r="382" spans="1:61">
      <c r="C382" t="s">
        <v>185</v>
      </c>
      <c r="D382" t="s">
        <v>569</v>
      </c>
      <c r="E382" t="s">
        <v>212</v>
      </c>
      <c r="G382" t="s">
        <v>283</v>
      </c>
      <c r="J382" t="s">
        <v>570</v>
      </c>
      <c r="K382" t="s">
        <v>144</v>
      </c>
      <c r="L382" t="s">
        <v>571</v>
      </c>
      <c r="M382" t="s">
        <v>573</v>
      </c>
      <c r="R382" s="18">
        <v>3</v>
      </c>
      <c r="U382" s="1"/>
      <c r="V382" s="1"/>
      <c r="W382" s="1"/>
      <c r="X382" s="20"/>
      <c r="Y382" s="1"/>
      <c r="Z382" s="20"/>
      <c r="AA382" s="20"/>
      <c r="AB382" s="20" t="s">
        <v>184</v>
      </c>
      <c r="AC382" s="20"/>
      <c r="AD382" s="20"/>
      <c r="AE382" s="20"/>
      <c r="AF382" s="20"/>
      <c r="AG382" s="20"/>
      <c r="AI382" s="20"/>
      <c r="AL382" s="18" t="s">
        <v>184</v>
      </c>
      <c r="AM382" s="20"/>
      <c r="AP382" s="20"/>
      <c r="AS382" s="20"/>
      <c r="AV382" s="18" t="s">
        <v>184</v>
      </c>
      <c r="BD382" s="18">
        <v>0.01</v>
      </c>
      <c r="BG382" s="19"/>
    </row>
    <row r="383" spans="1:61">
      <c r="C383" t="s">
        <v>185</v>
      </c>
      <c r="D383" t="s">
        <v>569</v>
      </c>
      <c r="E383" t="s">
        <v>212</v>
      </c>
      <c r="G383" t="s">
        <v>283</v>
      </c>
      <c r="J383" t="s">
        <v>570</v>
      </c>
      <c r="K383" t="s">
        <v>144</v>
      </c>
      <c r="L383" t="s">
        <v>571</v>
      </c>
      <c r="M383" t="s">
        <v>574</v>
      </c>
      <c r="R383" s="18">
        <v>3</v>
      </c>
      <c r="U383" s="1"/>
      <c r="V383" s="1"/>
      <c r="W383" s="1"/>
      <c r="X383" s="20"/>
      <c r="Y383" s="1"/>
      <c r="Z383" s="20"/>
      <c r="AA383" s="20"/>
      <c r="AB383" s="20" t="s">
        <v>184</v>
      </c>
      <c r="AC383" s="20"/>
      <c r="AD383" s="20"/>
      <c r="AE383" s="20"/>
      <c r="AF383" s="20"/>
      <c r="AG383" s="20"/>
      <c r="AI383" s="20"/>
      <c r="AL383" s="18" t="s">
        <v>184</v>
      </c>
      <c r="AM383" s="20"/>
      <c r="AP383" s="20"/>
      <c r="AS383" s="20"/>
      <c r="AV383" s="18" t="s">
        <v>184</v>
      </c>
      <c r="BD383" s="18">
        <v>0.01</v>
      </c>
      <c r="BG383" s="19"/>
    </row>
    <row r="384" spans="1:61">
      <c r="C384" t="s">
        <v>185</v>
      </c>
      <c r="D384" t="s">
        <v>569</v>
      </c>
      <c r="E384" t="s">
        <v>212</v>
      </c>
      <c r="G384" t="s">
        <v>283</v>
      </c>
      <c r="J384" t="s">
        <v>575</v>
      </c>
      <c r="K384" t="s">
        <v>144</v>
      </c>
      <c r="L384" t="s">
        <v>571</v>
      </c>
      <c r="M384" t="s">
        <v>572</v>
      </c>
      <c r="R384" s="18">
        <v>3</v>
      </c>
      <c r="U384" s="1"/>
      <c r="V384" s="1"/>
      <c r="W384" s="1"/>
      <c r="X384" s="20"/>
      <c r="Y384" s="1"/>
      <c r="Z384" s="20"/>
      <c r="AA384" s="20"/>
      <c r="AB384" s="20" t="s">
        <v>184</v>
      </c>
      <c r="AC384" s="20"/>
      <c r="AD384" s="20"/>
      <c r="AE384" s="20"/>
      <c r="AF384" s="20"/>
      <c r="AG384" s="20"/>
      <c r="AI384" s="20"/>
      <c r="AL384" s="18" t="s">
        <v>184</v>
      </c>
      <c r="AM384" s="20"/>
      <c r="AP384" s="20"/>
      <c r="AS384" s="20"/>
      <c r="AV384" s="18" t="s">
        <v>184</v>
      </c>
      <c r="BD384" s="18">
        <v>0.01</v>
      </c>
      <c r="BG384" s="19"/>
    </row>
    <row r="385" spans="3:59">
      <c r="C385" t="s">
        <v>185</v>
      </c>
      <c r="D385" t="s">
        <v>569</v>
      </c>
      <c r="E385" t="s">
        <v>212</v>
      </c>
      <c r="G385" t="s">
        <v>283</v>
      </c>
      <c r="J385" t="s">
        <v>575</v>
      </c>
      <c r="K385" t="s">
        <v>144</v>
      </c>
      <c r="L385" t="s">
        <v>571</v>
      </c>
      <c r="M385" t="s">
        <v>573</v>
      </c>
      <c r="R385" s="18">
        <v>3</v>
      </c>
      <c r="U385" s="1"/>
      <c r="V385" s="1"/>
      <c r="W385" s="1"/>
      <c r="X385" s="20"/>
      <c r="Y385" s="1"/>
      <c r="Z385" s="20"/>
      <c r="AA385" s="20"/>
      <c r="AB385" s="20" t="s">
        <v>184</v>
      </c>
      <c r="AC385" s="20"/>
      <c r="AD385" s="20"/>
      <c r="AE385" s="20"/>
      <c r="AF385" s="20"/>
      <c r="AG385" s="20"/>
      <c r="AI385" s="20"/>
      <c r="AL385" s="18" t="s">
        <v>184</v>
      </c>
      <c r="AM385" s="20"/>
      <c r="AP385" s="20"/>
      <c r="AS385" s="20"/>
      <c r="AV385" s="18" t="s">
        <v>184</v>
      </c>
      <c r="BD385" s="18">
        <v>0.02</v>
      </c>
      <c r="BG385" s="19"/>
    </row>
    <row r="386" spans="3:59">
      <c r="C386" t="s">
        <v>185</v>
      </c>
      <c r="D386" t="s">
        <v>569</v>
      </c>
      <c r="E386" t="s">
        <v>212</v>
      </c>
      <c r="G386" t="s">
        <v>283</v>
      </c>
      <c r="J386" t="s">
        <v>575</v>
      </c>
      <c r="K386" t="s">
        <v>144</v>
      </c>
      <c r="L386" t="s">
        <v>571</v>
      </c>
      <c r="M386" t="s">
        <v>574</v>
      </c>
      <c r="R386" s="18">
        <v>3</v>
      </c>
      <c r="U386" s="1"/>
      <c r="V386" s="1"/>
      <c r="W386" s="1"/>
      <c r="X386" s="20"/>
      <c r="Y386" s="1"/>
      <c r="Z386" s="20"/>
      <c r="AA386" s="20"/>
      <c r="AB386" s="20" t="s">
        <v>184</v>
      </c>
      <c r="AC386" s="20"/>
      <c r="AD386" s="20"/>
      <c r="AE386" s="20"/>
      <c r="AF386" s="20"/>
      <c r="AG386" s="20"/>
      <c r="AI386" s="20"/>
      <c r="AL386" s="18" t="s">
        <v>184</v>
      </c>
      <c r="AM386" s="20"/>
      <c r="AP386" s="20"/>
      <c r="AS386" s="20"/>
      <c r="AV386" s="18" t="s">
        <v>184</v>
      </c>
      <c r="BD386" s="18">
        <v>0.01</v>
      </c>
      <c r="BG386" s="19"/>
    </row>
    <row r="387" spans="3:59">
      <c r="C387" t="s">
        <v>185</v>
      </c>
      <c r="D387" t="s">
        <v>569</v>
      </c>
      <c r="E387" t="s">
        <v>212</v>
      </c>
      <c r="G387" t="s">
        <v>283</v>
      </c>
      <c r="J387" t="s">
        <v>576</v>
      </c>
      <c r="K387" t="s">
        <v>144</v>
      </c>
      <c r="L387" t="s">
        <v>571</v>
      </c>
      <c r="M387" t="s">
        <v>572</v>
      </c>
      <c r="R387" s="18">
        <v>3</v>
      </c>
      <c r="U387" s="1"/>
      <c r="V387" s="1"/>
      <c r="W387" s="1"/>
      <c r="X387" s="20"/>
      <c r="Y387" s="1"/>
      <c r="Z387" s="20"/>
      <c r="AA387" s="20"/>
      <c r="AB387" s="20" t="s">
        <v>184</v>
      </c>
      <c r="AC387" s="20"/>
      <c r="AD387" s="20"/>
      <c r="AE387" s="20"/>
      <c r="AF387" s="20"/>
      <c r="AG387" s="20"/>
      <c r="AI387" s="20"/>
      <c r="AL387" s="18" t="s">
        <v>184</v>
      </c>
      <c r="AM387" s="20"/>
      <c r="AP387" s="20"/>
      <c r="AS387" s="20"/>
      <c r="AV387" s="18" t="s">
        <v>184</v>
      </c>
      <c r="BD387" s="18">
        <v>0.09</v>
      </c>
      <c r="BG387" s="19"/>
    </row>
    <row r="388" spans="3:59">
      <c r="C388" t="s">
        <v>185</v>
      </c>
      <c r="D388" t="s">
        <v>569</v>
      </c>
      <c r="E388" t="s">
        <v>212</v>
      </c>
      <c r="G388" t="s">
        <v>283</v>
      </c>
      <c r="J388" t="s">
        <v>576</v>
      </c>
      <c r="K388" t="s">
        <v>144</v>
      </c>
      <c r="L388" t="s">
        <v>571</v>
      </c>
      <c r="M388" t="s">
        <v>573</v>
      </c>
      <c r="R388" s="18">
        <v>3</v>
      </c>
      <c r="U388" s="1"/>
      <c r="V388" s="1"/>
      <c r="W388" s="1"/>
      <c r="X388" s="20"/>
      <c r="Y388" s="1"/>
      <c r="Z388" s="20"/>
      <c r="AA388" s="20"/>
      <c r="AB388" s="20" t="s">
        <v>184</v>
      </c>
      <c r="AC388" s="20"/>
      <c r="AD388" s="20"/>
      <c r="AE388" s="20"/>
      <c r="AF388" s="20"/>
      <c r="AG388" s="20"/>
      <c r="AI388" s="20"/>
      <c r="AL388" s="18" t="s">
        <v>184</v>
      </c>
      <c r="AM388" s="20"/>
      <c r="AP388" s="20"/>
      <c r="AS388" s="20"/>
      <c r="AV388" s="18" t="s">
        <v>184</v>
      </c>
      <c r="BD388" s="18">
        <v>0.56000000000000005</v>
      </c>
      <c r="BG388" s="19"/>
    </row>
    <row r="389" spans="3:59">
      <c r="C389" t="s">
        <v>185</v>
      </c>
      <c r="D389" t="s">
        <v>569</v>
      </c>
      <c r="E389" t="s">
        <v>212</v>
      </c>
      <c r="G389" t="s">
        <v>283</v>
      </c>
      <c r="J389" t="s">
        <v>576</v>
      </c>
      <c r="K389" t="s">
        <v>144</v>
      </c>
      <c r="L389" t="s">
        <v>571</v>
      </c>
      <c r="M389" t="s">
        <v>574</v>
      </c>
      <c r="R389" s="18">
        <v>3</v>
      </c>
      <c r="U389" s="1"/>
      <c r="V389" s="1"/>
      <c r="W389" s="1"/>
      <c r="X389" s="20"/>
      <c r="Y389" s="1"/>
      <c r="Z389" s="20"/>
      <c r="AA389" s="20"/>
      <c r="AB389" s="20" t="s">
        <v>184</v>
      </c>
      <c r="AC389" s="20"/>
      <c r="AD389" s="20"/>
      <c r="AE389" s="20"/>
      <c r="AF389" s="20"/>
      <c r="AG389" s="20"/>
      <c r="AI389" s="20"/>
      <c r="AL389" s="18" t="s">
        <v>184</v>
      </c>
      <c r="AM389" s="20"/>
      <c r="AP389" s="20"/>
      <c r="AS389" s="20"/>
      <c r="AV389" s="18" t="s">
        <v>184</v>
      </c>
      <c r="BD389" s="18">
        <v>1.52</v>
      </c>
      <c r="BG389" s="19"/>
    </row>
    <row r="390" spans="3:59">
      <c r="C390" t="s">
        <v>185</v>
      </c>
      <c r="D390" t="s">
        <v>569</v>
      </c>
      <c r="E390" t="s">
        <v>212</v>
      </c>
      <c r="G390" t="s">
        <v>283</v>
      </c>
      <c r="J390" t="s">
        <v>570</v>
      </c>
      <c r="K390" t="s">
        <v>126</v>
      </c>
      <c r="L390" t="s">
        <v>577</v>
      </c>
      <c r="M390" t="s">
        <v>572</v>
      </c>
      <c r="R390" s="18">
        <v>3</v>
      </c>
      <c r="U390" s="1"/>
      <c r="V390" s="1"/>
      <c r="W390" s="1"/>
      <c r="X390" s="20"/>
      <c r="Y390" s="1"/>
      <c r="Z390" s="20"/>
      <c r="AA390" s="20"/>
      <c r="AB390" s="20" t="s">
        <v>184</v>
      </c>
      <c r="AC390" s="20"/>
      <c r="AD390" s="20"/>
      <c r="AE390" s="20"/>
      <c r="AF390" s="20"/>
      <c r="AG390" s="20"/>
      <c r="AI390" s="20"/>
      <c r="AL390" s="18" t="s">
        <v>184</v>
      </c>
      <c r="AM390" s="20"/>
      <c r="AP390" s="20"/>
      <c r="AS390" s="20"/>
      <c r="AV390" s="18" t="s">
        <v>184</v>
      </c>
      <c r="BD390" s="18">
        <v>0.01</v>
      </c>
      <c r="BG390" s="19"/>
    </row>
    <row r="391" spans="3:59">
      <c r="C391" t="s">
        <v>185</v>
      </c>
      <c r="D391" t="s">
        <v>569</v>
      </c>
      <c r="E391" t="s">
        <v>212</v>
      </c>
      <c r="G391" t="s">
        <v>283</v>
      </c>
      <c r="J391" t="s">
        <v>570</v>
      </c>
      <c r="K391" t="s">
        <v>126</v>
      </c>
      <c r="L391" t="s">
        <v>577</v>
      </c>
      <c r="M391" t="s">
        <v>573</v>
      </c>
      <c r="R391" s="18">
        <v>3</v>
      </c>
      <c r="U391" s="1"/>
      <c r="V391" s="1"/>
      <c r="W391" s="1"/>
      <c r="X391" s="20"/>
      <c r="Y391" s="1"/>
      <c r="Z391" s="20"/>
      <c r="AA391" s="20"/>
      <c r="AB391" s="20" t="s">
        <v>184</v>
      </c>
      <c r="AC391" s="20"/>
      <c r="AD391" s="20"/>
      <c r="AE391" s="20"/>
      <c r="AF391" s="20"/>
      <c r="AG391" s="20"/>
      <c r="AI391" s="20"/>
      <c r="AL391" s="18" t="s">
        <v>184</v>
      </c>
      <c r="AM391" s="20"/>
      <c r="AP391" s="20"/>
      <c r="AS391" s="20"/>
      <c r="AV391" s="18" t="s">
        <v>184</v>
      </c>
      <c r="BD391" s="18">
        <v>0.01</v>
      </c>
      <c r="BG391" s="19"/>
    </row>
    <row r="392" spans="3:59">
      <c r="C392" t="s">
        <v>185</v>
      </c>
      <c r="D392" t="s">
        <v>569</v>
      </c>
      <c r="E392" t="s">
        <v>212</v>
      </c>
      <c r="G392" t="s">
        <v>283</v>
      </c>
      <c r="J392" t="s">
        <v>570</v>
      </c>
      <c r="K392" t="s">
        <v>126</v>
      </c>
      <c r="L392" t="s">
        <v>577</v>
      </c>
      <c r="M392" t="s">
        <v>574</v>
      </c>
      <c r="R392" s="18">
        <v>3</v>
      </c>
      <c r="U392" s="1"/>
      <c r="V392" s="1"/>
      <c r="W392" s="1"/>
      <c r="X392" s="20"/>
      <c r="Y392" s="1"/>
      <c r="Z392" s="20"/>
      <c r="AA392" s="20"/>
      <c r="AB392" s="20" t="s">
        <v>184</v>
      </c>
      <c r="AC392" s="20"/>
      <c r="AD392" s="20"/>
      <c r="AE392" s="20"/>
      <c r="AF392" s="20"/>
      <c r="AG392" s="20"/>
      <c r="AI392" s="20"/>
      <c r="AL392" s="18" t="s">
        <v>184</v>
      </c>
      <c r="AM392" s="20"/>
      <c r="AP392" s="20"/>
      <c r="AS392" s="20"/>
      <c r="AV392" s="18" t="s">
        <v>184</v>
      </c>
      <c r="BD392" s="18">
        <v>0.01</v>
      </c>
      <c r="BG392" s="19"/>
    </row>
    <row r="393" spans="3:59">
      <c r="C393" t="s">
        <v>185</v>
      </c>
      <c r="D393" t="s">
        <v>569</v>
      </c>
      <c r="E393" t="s">
        <v>212</v>
      </c>
      <c r="G393" t="s">
        <v>283</v>
      </c>
      <c r="J393" t="s">
        <v>575</v>
      </c>
      <c r="K393" t="s">
        <v>126</v>
      </c>
      <c r="L393" t="s">
        <v>577</v>
      </c>
      <c r="M393" t="s">
        <v>572</v>
      </c>
      <c r="R393" s="18">
        <v>3</v>
      </c>
      <c r="U393" s="1"/>
      <c r="V393" s="1"/>
      <c r="W393" s="1"/>
      <c r="X393" s="20"/>
      <c r="Y393" s="1"/>
      <c r="Z393" s="20"/>
      <c r="AA393" s="20"/>
      <c r="AB393" s="20" t="s">
        <v>184</v>
      </c>
      <c r="AC393" s="20"/>
      <c r="AD393" s="20"/>
      <c r="AE393" s="20"/>
      <c r="AF393" s="20"/>
      <c r="AG393" s="20"/>
      <c r="AI393" s="20"/>
      <c r="AL393" s="18" t="s">
        <v>184</v>
      </c>
      <c r="AM393" s="20"/>
      <c r="AP393" s="20"/>
      <c r="AS393" s="20"/>
      <c r="AV393" s="18" t="s">
        <v>184</v>
      </c>
      <c r="BE393" s="18" t="s">
        <v>130</v>
      </c>
      <c r="BG393" s="19"/>
    </row>
    <row r="394" spans="3:59">
      <c r="C394" t="s">
        <v>185</v>
      </c>
      <c r="D394" t="s">
        <v>569</v>
      </c>
      <c r="E394" t="s">
        <v>212</v>
      </c>
      <c r="G394" t="s">
        <v>283</v>
      </c>
      <c r="J394" t="s">
        <v>575</v>
      </c>
      <c r="K394" t="s">
        <v>126</v>
      </c>
      <c r="L394" t="s">
        <v>577</v>
      </c>
      <c r="M394" t="s">
        <v>573</v>
      </c>
      <c r="R394" s="18">
        <v>3</v>
      </c>
      <c r="U394" s="1"/>
      <c r="V394" s="1"/>
      <c r="W394" s="1"/>
      <c r="X394" s="20"/>
      <c r="Y394" s="1"/>
      <c r="Z394" s="20"/>
      <c r="AA394" s="20"/>
      <c r="AB394" s="20" t="s">
        <v>184</v>
      </c>
      <c r="AC394" s="20"/>
      <c r="AD394" s="20"/>
      <c r="AE394" s="20"/>
      <c r="AF394" s="20"/>
      <c r="AG394" s="20"/>
      <c r="AI394" s="20"/>
      <c r="AL394" s="18" t="s">
        <v>184</v>
      </c>
      <c r="AM394" s="20"/>
      <c r="AP394" s="20"/>
      <c r="AS394" s="20"/>
      <c r="AV394" s="18" t="s">
        <v>184</v>
      </c>
      <c r="BD394" s="18">
        <v>0.01</v>
      </c>
      <c r="BG394" s="19"/>
    </row>
    <row r="395" spans="3:59">
      <c r="C395" t="s">
        <v>185</v>
      </c>
      <c r="D395" t="s">
        <v>569</v>
      </c>
      <c r="E395" t="s">
        <v>212</v>
      </c>
      <c r="G395" t="s">
        <v>283</v>
      </c>
      <c r="J395" t="s">
        <v>575</v>
      </c>
      <c r="K395" t="s">
        <v>126</v>
      </c>
      <c r="L395" t="s">
        <v>577</v>
      </c>
      <c r="M395" t="s">
        <v>574</v>
      </c>
      <c r="R395" s="18">
        <v>3</v>
      </c>
      <c r="U395" s="1"/>
      <c r="V395" s="1"/>
      <c r="W395" s="1"/>
      <c r="X395" s="20"/>
      <c r="Y395" s="1"/>
      <c r="Z395" s="20"/>
      <c r="AA395" s="20"/>
      <c r="AB395" s="20" t="s">
        <v>184</v>
      </c>
      <c r="AC395" s="20"/>
      <c r="AD395" s="20"/>
      <c r="AE395" s="20"/>
      <c r="AF395" s="20"/>
      <c r="AG395" s="20"/>
      <c r="AI395" s="20"/>
      <c r="AL395" s="18" t="s">
        <v>184</v>
      </c>
      <c r="AM395" s="20"/>
      <c r="AP395" s="20"/>
      <c r="AS395" s="20"/>
      <c r="AV395" s="18" t="s">
        <v>184</v>
      </c>
      <c r="BD395" s="18">
        <v>0.01</v>
      </c>
      <c r="BG395" s="19"/>
    </row>
    <row r="396" spans="3:59">
      <c r="C396" t="s">
        <v>185</v>
      </c>
      <c r="D396" t="s">
        <v>569</v>
      </c>
      <c r="E396" t="s">
        <v>212</v>
      </c>
      <c r="G396" t="s">
        <v>283</v>
      </c>
      <c r="J396" t="s">
        <v>576</v>
      </c>
      <c r="K396" t="s">
        <v>126</v>
      </c>
      <c r="L396" t="s">
        <v>577</v>
      </c>
      <c r="M396" t="s">
        <v>572</v>
      </c>
      <c r="R396" s="18">
        <v>3</v>
      </c>
      <c r="U396" s="1"/>
      <c r="V396" s="1"/>
      <c r="W396" s="1"/>
      <c r="X396" s="20"/>
      <c r="Y396" s="1"/>
      <c r="Z396" s="20"/>
      <c r="AA396" s="20"/>
      <c r="AB396" s="20" t="s">
        <v>184</v>
      </c>
      <c r="AC396" s="20"/>
      <c r="AD396" s="20"/>
      <c r="AE396" s="20"/>
      <c r="AF396" s="20"/>
      <c r="AG396" s="20"/>
      <c r="AI396" s="20"/>
      <c r="AL396" s="18" t="s">
        <v>184</v>
      </c>
      <c r="AM396" s="20"/>
      <c r="AP396" s="20"/>
      <c r="AS396" s="20"/>
      <c r="AV396" s="18" t="s">
        <v>184</v>
      </c>
      <c r="BD396" s="18">
        <v>4.1500000000000004</v>
      </c>
      <c r="BG396" s="19"/>
    </row>
    <row r="397" spans="3:59">
      <c r="C397" t="s">
        <v>185</v>
      </c>
      <c r="D397" t="s">
        <v>569</v>
      </c>
      <c r="E397" t="s">
        <v>212</v>
      </c>
      <c r="G397" t="s">
        <v>283</v>
      </c>
      <c r="J397" t="s">
        <v>576</v>
      </c>
      <c r="K397" t="s">
        <v>126</v>
      </c>
      <c r="L397" t="s">
        <v>577</v>
      </c>
      <c r="M397" t="s">
        <v>573</v>
      </c>
      <c r="R397" s="18">
        <v>3</v>
      </c>
      <c r="U397" s="1"/>
      <c r="V397" s="1"/>
      <c r="W397" s="1"/>
      <c r="X397" s="20"/>
      <c r="Y397" s="1"/>
      <c r="Z397" s="20"/>
      <c r="AA397" s="20"/>
      <c r="AB397" s="20" t="s">
        <v>184</v>
      </c>
      <c r="AC397" s="20"/>
      <c r="AD397" s="20"/>
      <c r="AE397" s="20"/>
      <c r="AF397" s="20"/>
      <c r="AG397" s="20"/>
      <c r="AI397" s="20"/>
      <c r="AL397" s="18" t="s">
        <v>184</v>
      </c>
      <c r="AM397" s="20"/>
      <c r="AP397" s="20"/>
      <c r="AS397" s="20"/>
      <c r="AV397" s="18" t="s">
        <v>184</v>
      </c>
      <c r="BD397" s="18">
        <v>4.75</v>
      </c>
      <c r="BG397" s="19"/>
    </row>
    <row r="398" spans="3:59">
      <c r="C398" t="s">
        <v>185</v>
      </c>
      <c r="D398" t="s">
        <v>569</v>
      </c>
      <c r="E398" t="s">
        <v>212</v>
      </c>
      <c r="G398" t="s">
        <v>283</v>
      </c>
      <c r="J398" t="s">
        <v>576</v>
      </c>
      <c r="K398" t="s">
        <v>126</v>
      </c>
      <c r="L398" t="s">
        <v>577</v>
      </c>
      <c r="M398" t="s">
        <v>574</v>
      </c>
      <c r="R398" s="18">
        <v>3</v>
      </c>
      <c r="U398" s="1"/>
      <c r="V398" s="1"/>
      <c r="W398" s="1"/>
      <c r="X398" s="20"/>
      <c r="Y398" s="1"/>
      <c r="Z398" s="20"/>
      <c r="AA398" s="20"/>
      <c r="AB398" s="20" t="s">
        <v>184</v>
      </c>
      <c r="AC398" s="20"/>
      <c r="AD398" s="20"/>
      <c r="AE398" s="20"/>
      <c r="AF398" s="20"/>
      <c r="AG398" s="20"/>
      <c r="AI398" s="20"/>
      <c r="AL398" s="18" t="s">
        <v>184</v>
      </c>
      <c r="AM398" s="20"/>
      <c r="AP398" s="20"/>
      <c r="AS398" s="20"/>
      <c r="AV398" s="18" t="s">
        <v>184</v>
      </c>
      <c r="BD398" s="18">
        <v>4.8600000000000003</v>
      </c>
      <c r="BG398" s="19"/>
    </row>
    <row r="399" spans="3:59">
      <c r="C399" t="s">
        <v>185</v>
      </c>
      <c r="D399" t="s">
        <v>569</v>
      </c>
      <c r="E399" t="s">
        <v>212</v>
      </c>
      <c r="G399" t="s">
        <v>283</v>
      </c>
      <c r="J399" t="s">
        <v>570</v>
      </c>
      <c r="K399" t="s">
        <v>182</v>
      </c>
      <c r="L399" t="s">
        <v>578</v>
      </c>
      <c r="M399" t="s">
        <v>573</v>
      </c>
      <c r="R399" s="18">
        <v>3</v>
      </c>
      <c r="U399" s="1"/>
      <c r="V399" s="1" t="s">
        <v>278</v>
      </c>
      <c r="W399" s="1"/>
      <c r="X399" s="20"/>
      <c r="Y399" s="1"/>
      <c r="Z399" s="20"/>
      <c r="AA399" s="20"/>
      <c r="AB399" s="20" t="s">
        <v>184</v>
      </c>
      <c r="AC399" s="20"/>
      <c r="AD399" s="20"/>
      <c r="AE399" s="20"/>
      <c r="AF399" s="20"/>
      <c r="AG399" s="20"/>
      <c r="AI399" s="20"/>
      <c r="AL399" s="18" t="s">
        <v>184</v>
      </c>
      <c r="AM399" s="20"/>
      <c r="AP399" s="20"/>
      <c r="AS399" s="20"/>
      <c r="AV399" s="18" t="s">
        <v>184</v>
      </c>
      <c r="BD399" s="18">
        <v>0.08</v>
      </c>
      <c r="BG399" s="19"/>
    </row>
    <row r="400" spans="3:59">
      <c r="C400" t="s">
        <v>185</v>
      </c>
      <c r="D400" t="s">
        <v>569</v>
      </c>
      <c r="E400" t="s">
        <v>212</v>
      </c>
      <c r="G400" t="s">
        <v>283</v>
      </c>
      <c r="J400" t="s">
        <v>575</v>
      </c>
      <c r="K400" t="s">
        <v>182</v>
      </c>
      <c r="L400" t="s">
        <v>578</v>
      </c>
      <c r="M400" t="s">
        <v>573</v>
      </c>
      <c r="R400" s="18">
        <v>3</v>
      </c>
      <c r="U400" s="1"/>
      <c r="V400" s="1"/>
      <c r="W400" s="1"/>
      <c r="X400" s="20"/>
      <c r="Y400" s="1"/>
      <c r="Z400" s="20"/>
      <c r="AA400" s="20"/>
      <c r="AB400" s="20" t="s">
        <v>184</v>
      </c>
      <c r="AC400" s="20"/>
      <c r="AD400" s="20"/>
      <c r="AE400" s="20"/>
      <c r="AF400" s="20"/>
      <c r="AG400" s="20"/>
      <c r="AI400" s="20"/>
      <c r="AL400" s="18" t="s">
        <v>184</v>
      </c>
      <c r="AM400" s="20"/>
      <c r="AP400" s="20"/>
      <c r="AS400" s="20"/>
      <c r="AV400" s="18" t="s">
        <v>184</v>
      </c>
      <c r="BD400" s="18">
        <v>0.12</v>
      </c>
      <c r="BG400" s="19"/>
    </row>
    <row r="401" spans="3:59">
      <c r="C401" t="s">
        <v>185</v>
      </c>
      <c r="D401" t="s">
        <v>569</v>
      </c>
      <c r="E401" t="s">
        <v>212</v>
      </c>
      <c r="G401" t="s">
        <v>283</v>
      </c>
      <c r="J401" t="s">
        <v>576</v>
      </c>
      <c r="K401" t="s">
        <v>182</v>
      </c>
      <c r="L401" t="s">
        <v>578</v>
      </c>
      <c r="M401" t="s">
        <v>573</v>
      </c>
      <c r="R401" s="18">
        <v>3</v>
      </c>
      <c r="U401" s="1"/>
      <c r="V401" s="1"/>
      <c r="W401" s="1"/>
      <c r="X401" s="20"/>
      <c r="Y401" s="1"/>
      <c r="Z401" s="20"/>
      <c r="AA401" s="20"/>
      <c r="AB401" s="20" t="s">
        <v>184</v>
      </c>
      <c r="AC401" s="20"/>
      <c r="AD401" s="20"/>
      <c r="AE401" s="20"/>
      <c r="AF401" s="20"/>
      <c r="AG401" s="20"/>
      <c r="AI401" s="20"/>
      <c r="AL401" s="18" t="s">
        <v>184</v>
      </c>
      <c r="AM401" s="20"/>
      <c r="AP401" s="20"/>
      <c r="AS401" s="20"/>
      <c r="AV401" s="18" t="s">
        <v>184</v>
      </c>
      <c r="BD401" s="18">
        <v>4.57</v>
      </c>
      <c r="BG401" s="19"/>
    </row>
    <row r="402" spans="3:59">
      <c r="C402" t="s">
        <v>185</v>
      </c>
      <c r="D402" t="s">
        <v>569</v>
      </c>
      <c r="E402" t="s">
        <v>212</v>
      </c>
      <c r="G402" t="s">
        <v>283</v>
      </c>
      <c r="J402" t="s">
        <v>570</v>
      </c>
      <c r="K402" t="s">
        <v>161</v>
      </c>
      <c r="L402" t="s">
        <v>579</v>
      </c>
      <c r="M402" t="s">
        <v>573</v>
      </c>
      <c r="R402" s="18">
        <v>3</v>
      </c>
      <c r="U402" s="1"/>
      <c r="V402" s="1"/>
      <c r="W402" s="1"/>
      <c r="X402" s="20"/>
      <c r="Y402" s="1"/>
      <c r="Z402" s="20"/>
      <c r="AA402" s="20"/>
      <c r="AB402" s="20" t="s">
        <v>184</v>
      </c>
      <c r="AC402" s="20"/>
      <c r="AD402" s="20"/>
      <c r="AE402" s="20"/>
      <c r="AF402" s="20"/>
      <c r="AG402" s="20"/>
      <c r="AI402" s="20"/>
      <c r="AL402" s="18" t="s">
        <v>184</v>
      </c>
      <c r="AM402" s="20"/>
      <c r="AP402" s="20"/>
      <c r="AS402" s="20"/>
      <c r="AV402" s="18" t="s">
        <v>184</v>
      </c>
      <c r="BD402" s="18">
        <v>0.12</v>
      </c>
      <c r="BG402" s="19"/>
    </row>
    <row r="403" spans="3:59">
      <c r="C403" t="s">
        <v>185</v>
      </c>
      <c r="D403" t="s">
        <v>569</v>
      </c>
      <c r="E403" t="s">
        <v>212</v>
      </c>
      <c r="G403" t="s">
        <v>283</v>
      </c>
      <c r="J403" t="s">
        <v>570</v>
      </c>
      <c r="K403" t="s">
        <v>161</v>
      </c>
      <c r="L403" t="s">
        <v>579</v>
      </c>
      <c r="M403" t="s">
        <v>574</v>
      </c>
      <c r="R403" s="18">
        <v>3</v>
      </c>
      <c r="U403" s="1"/>
      <c r="V403" s="1"/>
      <c r="W403" s="1"/>
      <c r="X403" s="20"/>
      <c r="Y403" s="1"/>
      <c r="Z403" s="20"/>
      <c r="AA403" s="20"/>
      <c r="AB403" s="20" t="s">
        <v>184</v>
      </c>
      <c r="AC403" s="20"/>
      <c r="AD403" s="20"/>
      <c r="AE403" s="20"/>
      <c r="AF403" s="20"/>
      <c r="AG403" s="20"/>
      <c r="AI403" s="20"/>
      <c r="AL403" s="18" t="s">
        <v>184</v>
      </c>
      <c r="AM403" s="20"/>
      <c r="AP403" s="20"/>
      <c r="AS403" s="20"/>
      <c r="AV403" s="18" t="s">
        <v>184</v>
      </c>
      <c r="BD403" s="18">
        <v>0.48</v>
      </c>
      <c r="BG403" s="19"/>
    </row>
    <row r="404" spans="3:59">
      <c r="C404" t="s">
        <v>185</v>
      </c>
      <c r="D404" t="s">
        <v>569</v>
      </c>
      <c r="E404" t="s">
        <v>212</v>
      </c>
      <c r="G404" t="s">
        <v>283</v>
      </c>
      <c r="J404" t="s">
        <v>575</v>
      </c>
      <c r="K404" t="s">
        <v>161</v>
      </c>
      <c r="L404" t="s">
        <v>579</v>
      </c>
      <c r="M404" t="s">
        <v>573</v>
      </c>
      <c r="R404" s="18">
        <v>3</v>
      </c>
      <c r="U404" s="1"/>
      <c r="V404" s="1"/>
      <c r="W404" s="1"/>
      <c r="X404" s="20"/>
      <c r="Y404" s="1"/>
      <c r="Z404" s="20"/>
      <c r="AA404" s="20"/>
      <c r="AB404" s="20" t="s">
        <v>184</v>
      </c>
      <c r="AC404" s="20"/>
      <c r="AD404" s="20"/>
      <c r="AE404" s="20"/>
      <c r="AF404" s="20"/>
      <c r="AG404" s="20"/>
      <c r="AI404" s="20"/>
      <c r="AL404" s="18" t="s">
        <v>184</v>
      </c>
      <c r="AM404" s="20"/>
      <c r="AP404" s="20"/>
      <c r="AS404" s="20"/>
      <c r="AV404" s="18" t="s">
        <v>184</v>
      </c>
      <c r="BD404" s="18">
        <v>0.1</v>
      </c>
      <c r="BG404" s="19"/>
    </row>
    <row r="405" spans="3:59">
      <c r="C405" t="s">
        <v>185</v>
      </c>
      <c r="D405" t="s">
        <v>569</v>
      </c>
      <c r="E405" t="s">
        <v>212</v>
      </c>
      <c r="G405" t="s">
        <v>283</v>
      </c>
      <c r="J405" t="s">
        <v>570</v>
      </c>
      <c r="K405" t="s">
        <v>161</v>
      </c>
      <c r="L405" t="s">
        <v>579</v>
      </c>
      <c r="M405" t="s">
        <v>574</v>
      </c>
      <c r="R405" s="18">
        <v>3</v>
      </c>
      <c r="U405" s="1"/>
      <c r="V405" s="1"/>
      <c r="W405" s="1"/>
      <c r="X405" s="20"/>
      <c r="Y405" s="1"/>
      <c r="Z405" s="20"/>
      <c r="AA405" s="20"/>
      <c r="AB405" s="20" t="s">
        <v>184</v>
      </c>
      <c r="AC405" s="20"/>
      <c r="AD405" s="20"/>
      <c r="AE405" s="20"/>
      <c r="AF405" s="20"/>
      <c r="AG405" s="20"/>
      <c r="AI405" s="20"/>
      <c r="AL405" s="18" t="s">
        <v>184</v>
      </c>
      <c r="AM405" s="20"/>
      <c r="AP405" s="20"/>
      <c r="AS405" s="20"/>
      <c r="AV405" s="18" t="s">
        <v>184</v>
      </c>
      <c r="BD405" s="18">
        <v>0.1</v>
      </c>
      <c r="BG405" s="19"/>
    </row>
    <row r="406" spans="3:59">
      <c r="C406" t="s">
        <v>185</v>
      </c>
      <c r="D406" t="s">
        <v>569</v>
      </c>
      <c r="E406" t="s">
        <v>212</v>
      </c>
      <c r="G406" t="s">
        <v>283</v>
      </c>
      <c r="J406" t="s">
        <v>576</v>
      </c>
      <c r="K406" t="s">
        <v>161</v>
      </c>
      <c r="L406" t="s">
        <v>579</v>
      </c>
      <c r="M406" t="s">
        <v>573</v>
      </c>
      <c r="R406" s="18">
        <v>3</v>
      </c>
      <c r="U406" s="1"/>
      <c r="V406" s="1"/>
      <c r="W406" s="1"/>
      <c r="X406" s="20"/>
      <c r="Y406" s="1"/>
      <c r="Z406" s="20"/>
      <c r="AA406" s="20"/>
      <c r="AB406" s="20" t="s">
        <v>184</v>
      </c>
      <c r="AC406" s="20"/>
      <c r="AD406" s="20"/>
      <c r="AE406" s="20"/>
      <c r="AF406" s="20"/>
      <c r="AG406" s="20"/>
      <c r="AI406" s="20"/>
      <c r="AL406" s="18" t="s">
        <v>184</v>
      </c>
      <c r="AM406" s="20"/>
      <c r="AP406" s="20"/>
      <c r="AS406" s="20"/>
      <c r="AV406" s="18" t="s">
        <v>184</v>
      </c>
      <c r="BD406" s="18">
        <v>0.39</v>
      </c>
      <c r="BG406" s="19"/>
    </row>
    <row r="407" spans="3:59">
      <c r="C407" t="s">
        <v>185</v>
      </c>
      <c r="D407" t="s">
        <v>569</v>
      </c>
      <c r="E407" t="s">
        <v>212</v>
      </c>
      <c r="G407" t="s">
        <v>283</v>
      </c>
      <c r="J407" t="s">
        <v>570</v>
      </c>
      <c r="K407" t="s">
        <v>161</v>
      </c>
      <c r="L407" t="s">
        <v>579</v>
      </c>
      <c r="M407" t="s">
        <v>574</v>
      </c>
      <c r="R407" s="18">
        <v>3</v>
      </c>
      <c r="U407" s="1"/>
      <c r="V407" s="1"/>
      <c r="W407" s="1"/>
      <c r="X407" s="20"/>
      <c r="Y407" s="1"/>
      <c r="Z407" s="20"/>
      <c r="AA407" s="20"/>
      <c r="AB407" s="20" t="s">
        <v>184</v>
      </c>
      <c r="AC407" s="20"/>
      <c r="AD407" s="20"/>
      <c r="AE407" s="20"/>
      <c r="AF407" s="20"/>
      <c r="AG407" s="20"/>
      <c r="AI407" s="20"/>
      <c r="AL407" s="18" t="s">
        <v>184</v>
      </c>
      <c r="AM407" s="20"/>
      <c r="AP407" s="20"/>
      <c r="AS407" s="20"/>
      <c r="AV407" s="18" t="s">
        <v>184</v>
      </c>
      <c r="BD407" s="18">
        <v>0.4</v>
      </c>
      <c r="BG407" s="19"/>
    </row>
    <row r="408" spans="3:59">
      <c r="C408" t="s">
        <v>185</v>
      </c>
      <c r="D408" t="s">
        <v>569</v>
      </c>
      <c r="E408" t="s">
        <v>212</v>
      </c>
      <c r="G408" t="s">
        <v>283</v>
      </c>
      <c r="J408" t="s">
        <v>580</v>
      </c>
      <c r="K408" t="s">
        <v>182</v>
      </c>
      <c r="L408" t="s">
        <v>581</v>
      </c>
      <c r="M408" t="s">
        <v>582</v>
      </c>
      <c r="R408" s="18">
        <v>3</v>
      </c>
      <c r="U408" s="1"/>
      <c r="V408" s="1"/>
      <c r="W408" s="1"/>
      <c r="X408" s="20"/>
      <c r="Y408" s="1"/>
      <c r="Z408" s="20"/>
      <c r="AA408" s="20"/>
      <c r="AB408" s="20" t="s">
        <v>184</v>
      </c>
      <c r="AC408" s="20"/>
      <c r="AD408" s="20"/>
      <c r="AE408" s="20"/>
      <c r="AF408" s="20"/>
      <c r="AG408" s="20"/>
      <c r="AI408" s="20"/>
      <c r="AL408" s="18" t="s">
        <v>184</v>
      </c>
      <c r="AM408" s="20"/>
      <c r="AP408" s="20"/>
      <c r="AS408" s="20"/>
      <c r="AV408" s="18" t="s">
        <v>184</v>
      </c>
      <c r="BD408" s="18">
        <v>0.01</v>
      </c>
      <c r="BG408" s="19"/>
    </row>
    <row r="409" spans="3:59">
      <c r="C409" t="s">
        <v>185</v>
      </c>
      <c r="D409" t="s">
        <v>569</v>
      </c>
      <c r="E409" t="s">
        <v>212</v>
      </c>
      <c r="G409" t="s">
        <v>283</v>
      </c>
      <c r="J409" t="s">
        <v>583</v>
      </c>
      <c r="K409" t="s">
        <v>182</v>
      </c>
      <c r="L409" t="s">
        <v>581</v>
      </c>
      <c r="M409" t="s">
        <v>582</v>
      </c>
      <c r="R409" s="18">
        <v>3</v>
      </c>
      <c r="U409" s="1"/>
      <c r="V409" s="1"/>
      <c r="W409" s="1"/>
      <c r="X409" s="20"/>
      <c r="Y409" s="1"/>
      <c r="Z409" s="20"/>
      <c r="AA409" s="20"/>
      <c r="AB409" s="20" t="s">
        <v>184</v>
      </c>
      <c r="AC409" s="20"/>
      <c r="AD409" s="20"/>
      <c r="AE409" s="20"/>
      <c r="AF409" s="20"/>
      <c r="AG409" s="20"/>
      <c r="AI409" s="20"/>
      <c r="AL409" s="18" t="s">
        <v>184</v>
      </c>
      <c r="AM409" s="20"/>
      <c r="AP409" s="20"/>
      <c r="AS409" s="20"/>
      <c r="AV409" s="18" t="s">
        <v>184</v>
      </c>
      <c r="BD409" s="18">
        <v>0.01</v>
      </c>
      <c r="BG409" s="19"/>
    </row>
    <row r="410" spans="3:59">
      <c r="C410" t="s">
        <v>185</v>
      </c>
      <c r="D410" t="s">
        <v>569</v>
      </c>
      <c r="E410" t="s">
        <v>212</v>
      </c>
      <c r="G410" t="s">
        <v>283</v>
      </c>
      <c r="J410" t="s">
        <v>583</v>
      </c>
      <c r="K410" t="s">
        <v>155</v>
      </c>
      <c r="L410" t="s">
        <v>584</v>
      </c>
      <c r="M410" t="s">
        <v>582</v>
      </c>
      <c r="R410" s="18">
        <v>3</v>
      </c>
      <c r="U410" s="1"/>
      <c r="V410" s="1"/>
      <c r="W410" s="1"/>
      <c r="X410" s="20"/>
      <c r="Y410" s="1"/>
      <c r="Z410" s="20"/>
      <c r="AA410" s="20"/>
      <c r="AB410" s="20" t="s">
        <v>184</v>
      </c>
      <c r="AC410" s="20"/>
      <c r="AD410" s="20"/>
      <c r="AE410" s="20"/>
      <c r="AF410" s="20"/>
      <c r="AG410" s="20"/>
      <c r="AI410" s="20"/>
      <c r="AL410" s="18" t="s">
        <v>184</v>
      </c>
      <c r="AM410" s="20"/>
      <c r="AP410" s="20"/>
      <c r="AS410" s="20"/>
      <c r="AV410" s="18" t="s">
        <v>184</v>
      </c>
      <c r="BD410" s="18">
        <v>0.04</v>
      </c>
      <c r="BG410" s="19"/>
    </row>
    <row r="411" spans="3:59">
      <c r="C411" t="s">
        <v>185</v>
      </c>
      <c r="D411" t="s">
        <v>569</v>
      </c>
      <c r="E411" t="s">
        <v>212</v>
      </c>
      <c r="G411" t="s">
        <v>283</v>
      </c>
      <c r="J411" t="s">
        <v>570</v>
      </c>
      <c r="K411" t="s">
        <v>170</v>
      </c>
      <c r="L411" t="s">
        <v>551</v>
      </c>
      <c r="M411" t="s">
        <v>132</v>
      </c>
      <c r="R411" s="18">
        <v>3</v>
      </c>
      <c r="U411" s="1"/>
      <c r="V411" s="1"/>
      <c r="W411" s="1"/>
      <c r="X411" s="20"/>
      <c r="Y411" s="1"/>
      <c r="Z411" s="20"/>
      <c r="AA411" s="20"/>
      <c r="AB411" s="20" t="s">
        <v>184</v>
      </c>
      <c r="AC411" s="20"/>
      <c r="AD411" s="20"/>
      <c r="AE411" s="20"/>
      <c r="AF411" s="20"/>
      <c r="AG411" s="20"/>
      <c r="AI411" s="20"/>
      <c r="AL411" s="18" t="s">
        <v>184</v>
      </c>
      <c r="AM411" s="20"/>
      <c r="AP411" s="20"/>
      <c r="AS411" s="20"/>
      <c r="AV411" s="18" t="s">
        <v>184</v>
      </c>
      <c r="BE411" s="18" t="s">
        <v>130</v>
      </c>
      <c r="BG411" s="19"/>
    </row>
    <row r="412" spans="3:59">
      <c r="C412" t="s">
        <v>185</v>
      </c>
      <c r="D412" t="s">
        <v>569</v>
      </c>
      <c r="E412" t="s">
        <v>212</v>
      </c>
      <c r="G412" t="s">
        <v>283</v>
      </c>
      <c r="J412" t="s">
        <v>570</v>
      </c>
      <c r="K412" t="s">
        <v>170</v>
      </c>
      <c r="L412" t="s">
        <v>551</v>
      </c>
      <c r="M412" t="s">
        <v>133</v>
      </c>
      <c r="R412" s="18">
        <v>3</v>
      </c>
      <c r="U412" s="1"/>
      <c r="V412" s="1"/>
      <c r="W412" s="1"/>
      <c r="X412" s="20"/>
      <c r="Y412" s="1"/>
      <c r="Z412" s="20"/>
      <c r="AA412" s="20"/>
      <c r="AB412" s="20" t="s">
        <v>184</v>
      </c>
      <c r="AC412" s="20"/>
      <c r="AD412" s="20"/>
      <c r="AE412" s="20"/>
      <c r="AF412" s="20"/>
      <c r="AG412" s="20"/>
      <c r="AI412" s="20"/>
      <c r="AL412" s="18" t="s">
        <v>184</v>
      </c>
      <c r="AM412" s="20"/>
      <c r="AP412" s="20"/>
      <c r="AS412" s="20"/>
      <c r="AV412" s="18" t="s">
        <v>184</v>
      </c>
      <c r="BE412" s="18" t="s">
        <v>130</v>
      </c>
      <c r="BG412" s="19"/>
    </row>
    <row r="413" spans="3:59">
      <c r="C413" t="s">
        <v>185</v>
      </c>
      <c r="D413" t="s">
        <v>569</v>
      </c>
      <c r="E413" t="s">
        <v>212</v>
      </c>
      <c r="G413" t="s">
        <v>283</v>
      </c>
      <c r="J413" t="s">
        <v>585</v>
      </c>
      <c r="K413" t="s">
        <v>170</v>
      </c>
      <c r="L413" t="s">
        <v>551</v>
      </c>
      <c r="M413" t="s">
        <v>132</v>
      </c>
      <c r="R413" s="18">
        <v>3</v>
      </c>
      <c r="U413" s="1"/>
      <c r="V413" s="1"/>
      <c r="W413" s="1"/>
      <c r="X413" s="20"/>
      <c r="Y413" s="1"/>
      <c r="Z413" s="20"/>
      <c r="AA413" s="20"/>
      <c r="AB413" s="20" t="s">
        <v>184</v>
      </c>
      <c r="AC413" s="20"/>
      <c r="AD413" s="20"/>
      <c r="AE413" s="20"/>
      <c r="AF413" s="20"/>
      <c r="AG413" s="20"/>
      <c r="AI413" s="20"/>
      <c r="AL413" s="18" t="s">
        <v>184</v>
      </c>
      <c r="AM413" s="20"/>
      <c r="AP413" s="20"/>
      <c r="AS413" s="20"/>
      <c r="AV413" s="18" t="s">
        <v>184</v>
      </c>
      <c r="BD413" s="18">
        <v>0.01</v>
      </c>
      <c r="BG413" s="19"/>
    </row>
    <row r="414" spans="3:59">
      <c r="C414" t="s">
        <v>185</v>
      </c>
      <c r="D414" t="s">
        <v>569</v>
      </c>
      <c r="E414" t="s">
        <v>212</v>
      </c>
      <c r="G414" t="s">
        <v>283</v>
      </c>
      <c r="J414" t="s">
        <v>585</v>
      </c>
      <c r="K414" t="s">
        <v>170</v>
      </c>
      <c r="L414" t="s">
        <v>551</v>
      </c>
      <c r="M414" t="s">
        <v>133</v>
      </c>
      <c r="R414" s="18">
        <v>3</v>
      </c>
      <c r="U414" s="1"/>
      <c r="V414" s="1"/>
      <c r="W414" s="1"/>
      <c r="X414" s="20"/>
      <c r="Y414" s="1"/>
      <c r="Z414" s="20"/>
      <c r="AA414" s="20"/>
      <c r="AB414" s="20" t="s">
        <v>184</v>
      </c>
      <c r="AC414" s="20"/>
      <c r="AD414" s="20"/>
      <c r="AE414" s="20"/>
      <c r="AF414" s="20"/>
      <c r="AG414" s="20"/>
      <c r="AI414" s="20"/>
      <c r="AL414" s="18" t="s">
        <v>184</v>
      </c>
      <c r="AM414" s="20"/>
      <c r="AP414" s="20"/>
      <c r="AS414" s="20"/>
      <c r="AV414" s="18" t="s">
        <v>184</v>
      </c>
      <c r="BD414" s="18">
        <v>0.02</v>
      </c>
      <c r="BG414" s="19"/>
    </row>
    <row r="415" spans="3:59">
      <c r="C415" t="s">
        <v>185</v>
      </c>
      <c r="D415" t="s">
        <v>569</v>
      </c>
      <c r="E415" t="s">
        <v>212</v>
      </c>
      <c r="G415" t="s">
        <v>283</v>
      </c>
      <c r="J415" t="s">
        <v>575</v>
      </c>
      <c r="K415" t="s">
        <v>170</v>
      </c>
      <c r="L415" t="s">
        <v>551</v>
      </c>
      <c r="M415" t="s">
        <v>132</v>
      </c>
      <c r="R415" s="18">
        <v>3</v>
      </c>
      <c r="U415" s="1"/>
      <c r="V415" s="1"/>
      <c r="W415" s="1"/>
      <c r="X415" s="20"/>
      <c r="Y415" s="1"/>
      <c r="Z415" s="20"/>
      <c r="AA415" s="20"/>
      <c r="AB415" s="20" t="s">
        <v>184</v>
      </c>
      <c r="AC415" s="20"/>
      <c r="AD415" s="20"/>
      <c r="AE415" s="20"/>
      <c r="AF415" s="20"/>
      <c r="AG415" s="20"/>
      <c r="AI415" s="20"/>
      <c r="AL415" s="18" t="s">
        <v>184</v>
      </c>
      <c r="AM415" s="20"/>
      <c r="AP415" s="20"/>
      <c r="AS415" s="20"/>
      <c r="AV415" s="18" t="s">
        <v>184</v>
      </c>
      <c r="BD415" s="18">
        <v>0.01</v>
      </c>
      <c r="BG415" s="19"/>
    </row>
    <row r="416" spans="3:59">
      <c r="C416" t="s">
        <v>185</v>
      </c>
      <c r="D416" t="s">
        <v>569</v>
      </c>
      <c r="E416" t="s">
        <v>212</v>
      </c>
      <c r="G416" t="s">
        <v>283</v>
      </c>
      <c r="J416" t="s">
        <v>575</v>
      </c>
      <c r="K416" t="s">
        <v>170</v>
      </c>
      <c r="L416" t="s">
        <v>551</v>
      </c>
      <c r="M416" t="s">
        <v>133</v>
      </c>
      <c r="R416" s="18">
        <v>3</v>
      </c>
      <c r="U416" s="1"/>
      <c r="V416" s="1"/>
      <c r="W416" s="1"/>
      <c r="X416" s="20"/>
      <c r="Y416" s="1"/>
      <c r="Z416" s="20"/>
      <c r="AA416" s="20"/>
      <c r="AB416" s="20" t="s">
        <v>184</v>
      </c>
      <c r="AC416" s="20"/>
      <c r="AD416" s="20"/>
      <c r="AE416" s="20"/>
      <c r="AF416" s="20"/>
      <c r="AG416" s="20"/>
      <c r="AI416" s="20"/>
      <c r="AL416" s="18" t="s">
        <v>184</v>
      </c>
      <c r="AM416" s="20"/>
      <c r="AP416" s="20"/>
      <c r="AS416" s="20"/>
      <c r="AV416" s="18" t="s">
        <v>184</v>
      </c>
      <c r="BD416" s="18">
        <v>0.2</v>
      </c>
      <c r="BG416" s="19"/>
    </row>
    <row r="417" spans="3:59">
      <c r="C417" t="s">
        <v>185</v>
      </c>
      <c r="D417" t="s">
        <v>569</v>
      </c>
      <c r="E417" t="s">
        <v>212</v>
      </c>
      <c r="G417" t="s">
        <v>283</v>
      </c>
      <c r="J417" t="s">
        <v>575</v>
      </c>
      <c r="K417" t="s">
        <v>170</v>
      </c>
      <c r="L417" t="s">
        <v>586</v>
      </c>
      <c r="M417" t="s">
        <v>132</v>
      </c>
      <c r="R417" s="18">
        <v>3</v>
      </c>
      <c r="U417" s="1"/>
      <c r="V417" s="1"/>
      <c r="W417" s="1"/>
      <c r="X417" s="20"/>
      <c r="Y417" s="1"/>
      <c r="Z417" s="20"/>
      <c r="AA417" s="20"/>
      <c r="AB417" s="20" t="s">
        <v>184</v>
      </c>
      <c r="AC417" s="20"/>
      <c r="AD417" s="20"/>
      <c r="AE417" s="20"/>
      <c r="AF417" s="20"/>
      <c r="AG417" s="20"/>
      <c r="AI417" s="20"/>
      <c r="AL417" s="18" t="s">
        <v>184</v>
      </c>
      <c r="AM417" s="20"/>
      <c r="AP417" s="20"/>
      <c r="AS417" s="20"/>
      <c r="AV417" s="18" t="s">
        <v>184</v>
      </c>
      <c r="BE417" s="18" t="s">
        <v>130</v>
      </c>
      <c r="BG417" s="19"/>
    </row>
    <row r="418" spans="3:59">
      <c r="C418" t="s">
        <v>185</v>
      </c>
      <c r="D418" t="s">
        <v>569</v>
      </c>
      <c r="E418" t="s">
        <v>212</v>
      </c>
      <c r="G418" t="s">
        <v>283</v>
      </c>
      <c r="J418" t="s">
        <v>575</v>
      </c>
      <c r="K418" t="s">
        <v>170</v>
      </c>
      <c r="L418" t="s">
        <v>586</v>
      </c>
      <c r="M418" t="s">
        <v>133</v>
      </c>
      <c r="R418" s="18">
        <v>3</v>
      </c>
      <c r="U418" s="1"/>
      <c r="V418" s="1"/>
      <c r="W418" s="1"/>
      <c r="X418" s="20"/>
      <c r="Y418" s="1"/>
      <c r="Z418" s="20"/>
      <c r="AA418" s="20"/>
      <c r="AB418" s="20" t="s">
        <v>184</v>
      </c>
      <c r="AC418" s="20"/>
      <c r="AD418" s="20"/>
      <c r="AE418" s="20"/>
      <c r="AF418" s="20"/>
      <c r="AG418" s="20"/>
      <c r="AI418" s="20"/>
      <c r="AL418" s="18" t="s">
        <v>184</v>
      </c>
      <c r="AM418" s="20"/>
      <c r="AP418" s="20"/>
      <c r="AS418" s="20"/>
      <c r="AV418" s="18" t="s">
        <v>184</v>
      </c>
      <c r="BE418" s="18" t="s">
        <v>130</v>
      </c>
      <c r="BG418" s="19"/>
    </row>
    <row r="419" spans="3:59">
      <c r="C419" t="s">
        <v>185</v>
      </c>
      <c r="D419" t="s">
        <v>569</v>
      </c>
      <c r="E419" t="s">
        <v>212</v>
      </c>
      <c r="G419" t="s">
        <v>283</v>
      </c>
      <c r="J419" t="s">
        <v>570</v>
      </c>
      <c r="K419" t="s">
        <v>214</v>
      </c>
      <c r="L419" t="s">
        <v>587</v>
      </c>
      <c r="M419" t="s">
        <v>132</v>
      </c>
      <c r="R419" s="18">
        <v>3</v>
      </c>
      <c r="U419" s="1"/>
      <c r="V419" s="1"/>
      <c r="W419" s="1"/>
      <c r="X419" s="20"/>
      <c r="Y419" s="1"/>
      <c r="Z419" s="20"/>
      <c r="AA419" s="20"/>
      <c r="AB419" s="20" t="s">
        <v>184</v>
      </c>
      <c r="AC419" s="20"/>
      <c r="AD419" s="20"/>
      <c r="AE419" s="20"/>
      <c r="AF419" s="20"/>
      <c r="AG419" s="20"/>
      <c r="AI419" s="20"/>
      <c r="AL419" s="18" t="s">
        <v>184</v>
      </c>
      <c r="AM419" s="20"/>
      <c r="AP419" s="20"/>
      <c r="AS419" s="20"/>
      <c r="AV419" s="18" t="s">
        <v>184</v>
      </c>
      <c r="BE419" s="18" t="s">
        <v>130</v>
      </c>
      <c r="BG419" s="19"/>
    </row>
    <row r="420" spans="3:59">
      <c r="C420" t="s">
        <v>185</v>
      </c>
      <c r="D420" t="s">
        <v>569</v>
      </c>
      <c r="E420" t="s">
        <v>212</v>
      </c>
      <c r="G420" t="s">
        <v>283</v>
      </c>
      <c r="J420" t="s">
        <v>570</v>
      </c>
      <c r="K420" t="s">
        <v>214</v>
      </c>
      <c r="L420" t="s">
        <v>587</v>
      </c>
      <c r="M420" t="s">
        <v>133</v>
      </c>
      <c r="R420" s="18">
        <v>3</v>
      </c>
      <c r="U420" s="1"/>
      <c r="V420" s="1"/>
      <c r="W420" s="1"/>
      <c r="X420" s="20"/>
      <c r="Y420" s="1"/>
      <c r="Z420" s="20"/>
      <c r="AA420" s="20"/>
      <c r="AB420" s="20" t="s">
        <v>184</v>
      </c>
      <c r="AC420" s="20"/>
      <c r="AD420" s="20"/>
      <c r="AE420" s="20"/>
      <c r="AF420" s="20"/>
      <c r="AG420" s="20"/>
      <c r="AI420" s="20"/>
      <c r="AL420" s="18" t="s">
        <v>184</v>
      </c>
      <c r="AM420" s="20"/>
      <c r="AP420" s="20"/>
      <c r="AS420" s="20"/>
      <c r="AV420" s="18" t="s">
        <v>184</v>
      </c>
      <c r="BD420" s="18">
        <v>0.01</v>
      </c>
      <c r="BG420" s="19"/>
    </row>
    <row r="421" spans="3:59">
      <c r="C421" t="s">
        <v>185</v>
      </c>
      <c r="D421" t="s">
        <v>569</v>
      </c>
      <c r="E421" t="s">
        <v>212</v>
      </c>
      <c r="G421" t="s">
        <v>283</v>
      </c>
      <c r="J421" t="s">
        <v>575</v>
      </c>
      <c r="K421" t="s">
        <v>214</v>
      </c>
      <c r="L421" t="s">
        <v>587</v>
      </c>
      <c r="M421" t="s">
        <v>132</v>
      </c>
      <c r="R421" s="18">
        <v>3</v>
      </c>
      <c r="U421" s="1"/>
      <c r="V421" s="1"/>
      <c r="W421" s="1"/>
      <c r="X421" s="20"/>
      <c r="Y421" s="1"/>
      <c r="Z421" s="20"/>
      <c r="AA421" s="20"/>
      <c r="AB421" s="20" t="s">
        <v>184</v>
      </c>
      <c r="AC421" s="20"/>
      <c r="AD421" s="20"/>
      <c r="AE421" s="20"/>
      <c r="AF421" s="20"/>
      <c r="AG421" s="20"/>
      <c r="AI421" s="20"/>
      <c r="AL421" s="18" t="s">
        <v>184</v>
      </c>
      <c r="AM421" s="20"/>
      <c r="AP421" s="20"/>
      <c r="AS421" s="20"/>
      <c r="AV421" s="18" t="s">
        <v>184</v>
      </c>
      <c r="BD421" s="18">
        <v>0.01</v>
      </c>
      <c r="BG421" s="19"/>
    </row>
    <row r="422" spans="3:59">
      <c r="C422" t="s">
        <v>185</v>
      </c>
      <c r="D422" t="s">
        <v>569</v>
      </c>
      <c r="E422" t="s">
        <v>212</v>
      </c>
      <c r="G422" t="s">
        <v>283</v>
      </c>
      <c r="J422" t="s">
        <v>575</v>
      </c>
      <c r="K422" t="s">
        <v>214</v>
      </c>
      <c r="L422" t="s">
        <v>587</v>
      </c>
      <c r="M422" t="s">
        <v>133</v>
      </c>
      <c r="R422" s="18">
        <v>3</v>
      </c>
      <c r="U422" s="1"/>
      <c r="V422" s="1"/>
      <c r="W422" s="1"/>
      <c r="X422" s="20"/>
      <c r="Y422" s="1"/>
      <c r="Z422" s="20"/>
      <c r="AA422" s="20"/>
      <c r="AB422" s="20" t="s">
        <v>184</v>
      </c>
      <c r="AC422" s="20"/>
      <c r="AD422" s="20"/>
      <c r="AE422" s="20"/>
      <c r="AF422" s="20"/>
      <c r="AG422" s="20"/>
      <c r="AI422" s="20"/>
      <c r="AL422" s="18" t="s">
        <v>184</v>
      </c>
      <c r="AM422" s="20"/>
      <c r="AP422" s="20"/>
      <c r="AS422" s="20"/>
      <c r="AV422" s="18" t="s">
        <v>184</v>
      </c>
      <c r="BE422" s="18" t="s">
        <v>130</v>
      </c>
      <c r="BG422" s="19"/>
    </row>
    <row r="423" spans="3:59">
      <c r="C423" t="s">
        <v>185</v>
      </c>
      <c r="D423" t="s">
        <v>569</v>
      </c>
      <c r="E423" t="s">
        <v>212</v>
      </c>
      <c r="G423" t="s">
        <v>283</v>
      </c>
      <c r="J423" t="s">
        <v>570</v>
      </c>
      <c r="K423" t="s">
        <v>170</v>
      </c>
      <c r="L423" t="s">
        <v>588</v>
      </c>
      <c r="M423" t="s">
        <v>132</v>
      </c>
      <c r="R423" s="18">
        <v>3</v>
      </c>
      <c r="U423" s="1"/>
      <c r="V423" s="1"/>
      <c r="W423" s="1"/>
      <c r="X423" s="20"/>
      <c r="Y423" s="1"/>
      <c r="Z423" s="20"/>
      <c r="AA423" s="20"/>
      <c r="AB423" s="20" t="s">
        <v>184</v>
      </c>
      <c r="AC423" s="20"/>
      <c r="AD423" s="20"/>
      <c r="AE423" s="20"/>
      <c r="AF423" s="20"/>
      <c r="AG423" s="20"/>
      <c r="AI423" s="20"/>
      <c r="AL423" s="18" t="s">
        <v>184</v>
      </c>
      <c r="AM423" s="20"/>
      <c r="AP423" s="20"/>
      <c r="AS423" s="20"/>
      <c r="AV423" s="18" t="s">
        <v>184</v>
      </c>
      <c r="BD423" s="18">
        <v>0.01</v>
      </c>
      <c r="BG423" s="19"/>
    </row>
    <row r="424" spans="3:59">
      <c r="C424" t="s">
        <v>185</v>
      </c>
      <c r="D424" t="s">
        <v>569</v>
      </c>
      <c r="E424" t="s">
        <v>212</v>
      </c>
      <c r="G424" t="s">
        <v>283</v>
      </c>
      <c r="J424" t="s">
        <v>570</v>
      </c>
      <c r="K424" t="s">
        <v>170</v>
      </c>
      <c r="L424" t="s">
        <v>588</v>
      </c>
      <c r="M424" t="s">
        <v>133</v>
      </c>
      <c r="R424" s="18">
        <v>3</v>
      </c>
      <c r="U424" s="1"/>
      <c r="V424" s="1"/>
      <c r="W424" s="1"/>
      <c r="X424" s="20"/>
      <c r="Y424" s="1"/>
      <c r="Z424" s="20"/>
      <c r="AA424" s="20"/>
      <c r="AB424" s="20" t="s">
        <v>184</v>
      </c>
      <c r="AC424" s="20"/>
      <c r="AD424" s="20"/>
      <c r="AE424" s="20"/>
      <c r="AF424" s="20"/>
      <c r="AG424" s="20"/>
      <c r="AI424" s="20"/>
      <c r="AL424" s="18" t="s">
        <v>184</v>
      </c>
      <c r="AM424" s="20"/>
      <c r="AP424" s="20"/>
      <c r="AS424" s="20"/>
      <c r="AV424" s="18" t="s">
        <v>184</v>
      </c>
      <c r="BE424" s="18" t="s">
        <v>130</v>
      </c>
      <c r="BG424" s="19"/>
    </row>
    <row r="425" spans="3:59">
      <c r="C425" t="s">
        <v>185</v>
      </c>
      <c r="D425" t="s">
        <v>569</v>
      </c>
      <c r="E425" t="s">
        <v>212</v>
      </c>
      <c r="G425" t="s">
        <v>283</v>
      </c>
      <c r="J425" t="s">
        <v>575</v>
      </c>
      <c r="K425" t="s">
        <v>170</v>
      </c>
      <c r="L425" t="s">
        <v>588</v>
      </c>
      <c r="M425" t="s">
        <v>132</v>
      </c>
      <c r="R425" s="18">
        <v>3</v>
      </c>
      <c r="U425" s="1"/>
      <c r="V425" s="1"/>
      <c r="W425" s="1"/>
      <c r="X425" s="20"/>
      <c r="Y425" s="1"/>
      <c r="Z425" s="20"/>
      <c r="AA425" s="20"/>
      <c r="AB425" s="20" t="s">
        <v>184</v>
      </c>
      <c r="AC425" s="20"/>
      <c r="AD425" s="20"/>
      <c r="AE425" s="20"/>
      <c r="AF425" s="20"/>
      <c r="AG425" s="20"/>
      <c r="AI425" s="20"/>
      <c r="AL425" s="18" t="s">
        <v>184</v>
      </c>
      <c r="AM425" s="20"/>
      <c r="AP425" s="20"/>
      <c r="AS425" s="20"/>
      <c r="AV425" s="18" t="s">
        <v>184</v>
      </c>
      <c r="BD425" s="18">
        <v>0.01</v>
      </c>
      <c r="BG425" s="19"/>
    </row>
    <row r="426" spans="3:59">
      <c r="C426" t="s">
        <v>185</v>
      </c>
      <c r="D426" t="s">
        <v>569</v>
      </c>
      <c r="E426" t="s">
        <v>212</v>
      </c>
      <c r="G426" t="s">
        <v>283</v>
      </c>
      <c r="J426" t="s">
        <v>575</v>
      </c>
      <c r="K426" t="s">
        <v>170</v>
      </c>
      <c r="L426" t="s">
        <v>588</v>
      </c>
      <c r="M426" t="s">
        <v>133</v>
      </c>
      <c r="R426" s="18">
        <v>3</v>
      </c>
      <c r="U426" s="1"/>
      <c r="V426" s="1"/>
      <c r="W426" s="1"/>
      <c r="X426" s="20"/>
      <c r="Y426" s="1"/>
      <c r="Z426" s="20"/>
      <c r="AA426" s="20"/>
      <c r="AB426" s="20" t="s">
        <v>184</v>
      </c>
      <c r="AC426" s="20"/>
      <c r="AD426" s="20"/>
      <c r="AE426" s="20"/>
      <c r="AF426" s="20"/>
      <c r="AG426" s="20"/>
      <c r="AI426" s="20"/>
      <c r="AL426" s="18" t="s">
        <v>184</v>
      </c>
      <c r="AM426" s="20"/>
      <c r="AP426" s="20"/>
      <c r="AS426" s="20"/>
      <c r="AV426" s="18" t="s">
        <v>184</v>
      </c>
      <c r="BE426" s="18" t="s">
        <v>130</v>
      </c>
      <c r="BG426" s="19"/>
    </row>
    <row r="427" spans="3:59">
      <c r="C427" t="s">
        <v>185</v>
      </c>
      <c r="D427" t="s">
        <v>569</v>
      </c>
      <c r="E427" t="s">
        <v>212</v>
      </c>
      <c r="G427" t="s">
        <v>283</v>
      </c>
      <c r="J427" t="s">
        <v>570</v>
      </c>
      <c r="K427" t="s">
        <v>217</v>
      </c>
      <c r="L427" t="s">
        <v>589</v>
      </c>
      <c r="M427" t="s">
        <v>132</v>
      </c>
      <c r="R427" s="18">
        <v>3</v>
      </c>
      <c r="U427" s="1"/>
      <c r="V427" s="1"/>
      <c r="W427" s="1"/>
      <c r="X427" s="20"/>
      <c r="Y427" s="1"/>
      <c r="Z427" s="20"/>
      <c r="AA427" s="20"/>
      <c r="AB427" s="20" t="s">
        <v>184</v>
      </c>
      <c r="AC427" s="20"/>
      <c r="AD427" s="20"/>
      <c r="AE427" s="20"/>
      <c r="AF427" s="20"/>
      <c r="AG427" s="20"/>
      <c r="AI427" s="20"/>
      <c r="AL427" s="18" t="s">
        <v>184</v>
      </c>
      <c r="AM427" s="20"/>
      <c r="AP427" s="20"/>
      <c r="AS427" s="20"/>
      <c r="AV427" s="18" t="s">
        <v>184</v>
      </c>
      <c r="BD427" s="18">
        <v>0.01</v>
      </c>
      <c r="BG427" s="19"/>
    </row>
    <row r="428" spans="3:59">
      <c r="C428" t="s">
        <v>185</v>
      </c>
      <c r="D428" t="s">
        <v>569</v>
      </c>
      <c r="E428" t="s">
        <v>212</v>
      </c>
      <c r="G428" t="s">
        <v>283</v>
      </c>
      <c r="J428" t="s">
        <v>570</v>
      </c>
      <c r="K428" t="s">
        <v>217</v>
      </c>
      <c r="L428" t="s">
        <v>589</v>
      </c>
      <c r="M428" t="s">
        <v>133</v>
      </c>
      <c r="R428" s="18">
        <v>3</v>
      </c>
      <c r="U428" s="1"/>
      <c r="V428" s="1"/>
      <c r="W428" s="1"/>
      <c r="X428" s="20"/>
      <c r="Y428" s="1"/>
      <c r="Z428" s="20"/>
      <c r="AA428" s="20"/>
      <c r="AB428" s="20" t="s">
        <v>184</v>
      </c>
      <c r="AC428" s="20"/>
      <c r="AD428" s="20"/>
      <c r="AE428" s="20"/>
      <c r="AF428" s="20"/>
      <c r="AG428" s="20"/>
      <c r="AI428" s="20"/>
      <c r="AL428" s="18" t="s">
        <v>184</v>
      </c>
      <c r="AM428" s="20"/>
      <c r="AP428" s="20"/>
      <c r="AS428" s="20"/>
      <c r="AV428" s="18" t="s">
        <v>184</v>
      </c>
      <c r="BD428" s="18">
        <v>0.01</v>
      </c>
      <c r="BG428" s="19"/>
    </row>
    <row r="429" spans="3:59">
      <c r="C429" t="s">
        <v>185</v>
      </c>
      <c r="D429" t="s">
        <v>569</v>
      </c>
      <c r="E429" t="s">
        <v>212</v>
      </c>
      <c r="G429" t="s">
        <v>283</v>
      </c>
      <c r="J429" t="s">
        <v>575</v>
      </c>
      <c r="K429" t="s">
        <v>217</v>
      </c>
      <c r="L429" t="s">
        <v>589</v>
      </c>
      <c r="M429" t="s">
        <v>132</v>
      </c>
      <c r="R429" s="18">
        <v>3</v>
      </c>
      <c r="U429" s="1"/>
      <c r="V429" s="1"/>
      <c r="W429" s="1"/>
      <c r="X429" s="20"/>
      <c r="Y429" s="1"/>
      <c r="Z429" s="20"/>
      <c r="AA429" s="20"/>
      <c r="AB429" s="20" t="s">
        <v>184</v>
      </c>
      <c r="AC429" s="20"/>
      <c r="AD429" s="20"/>
      <c r="AE429" s="20"/>
      <c r="AF429" s="20"/>
      <c r="AG429" s="20"/>
      <c r="AI429" s="20"/>
      <c r="AL429" s="18" t="s">
        <v>184</v>
      </c>
      <c r="AM429" s="20"/>
      <c r="AP429" s="20"/>
      <c r="AS429" s="20"/>
      <c r="AV429" s="18" t="s">
        <v>184</v>
      </c>
      <c r="BD429" s="18">
        <v>0.02</v>
      </c>
      <c r="BG429" s="19"/>
    </row>
    <row r="430" spans="3:59">
      <c r="C430" t="s">
        <v>185</v>
      </c>
      <c r="D430" t="s">
        <v>569</v>
      </c>
      <c r="E430" t="s">
        <v>212</v>
      </c>
      <c r="G430" t="s">
        <v>283</v>
      </c>
      <c r="J430" t="s">
        <v>575</v>
      </c>
      <c r="K430" t="s">
        <v>217</v>
      </c>
      <c r="L430" t="s">
        <v>589</v>
      </c>
      <c r="M430" t="s">
        <v>133</v>
      </c>
      <c r="R430" s="18">
        <v>3</v>
      </c>
      <c r="U430" s="1"/>
      <c r="V430" s="1"/>
      <c r="W430" s="1"/>
      <c r="X430" s="20"/>
      <c r="Y430" s="1"/>
      <c r="Z430" s="20"/>
      <c r="AA430" s="20"/>
      <c r="AB430" s="20" t="s">
        <v>184</v>
      </c>
      <c r="AC430" s="20"/>
      <c r="AD430" s="20"/>
      <c r="AE430" s="20"/>
      <c r="AF430" s="20"/>
      <c r="AG430" s="20"/>
      <c r="AI430" s="20"/>
      <c r="AL430" s="18" t="s">
        <v>184</v>
      </c>
      <c r="AM430" s="20"/>
      <c r="AP430" s="20"/>
      <c r="AS430" s="20"/>
      <c r="AV430" s="18" t="s">
        <v>184</v>
      </c>
      <c r="BD430" s="18">
        <v>0.03</v>
      </c>
      <c r="BG430" s="19"/>
    </row>
    <row r="431" spans="3:59">
      <c r="C431" t="s">
        <v>185</v>
      </c>
      <c r="D431" t="s">
        <v>569</v>
      </c>
      <c r="E431" t="s">
        <v>212</v>
      </c>
      <c r="G431" t="s">
        <v>283</v>
      </c>
      <c r="J431" t="s">
        <v>576</v>
      </c>
      <c r="K431" t="s">
        <v>217</v>
      </c>
      <c r="L431" t="s">
        <v>589</v>
      </c>
      <c r="M431" t="s">
        <v>132</v>
      </c>
      <c r="R431" s="18">
        <v>3</v>
      </c>
      <c r="U431" s="1"/>
      <c r="V431" s="1"/>
      <c r="W431" s="1"/>
      <c r="X431" s="20"/>
      <c r="Y431" s="1"/>
      <c r="Z431" s="20"/>
      <c r="AA431" s="20"/>
      <c r="AB431" s="20" t="s">
        <v>184</v>
      </c>
      <c r="AC431" s="20"/>
      <c r="AD431" s="20"/>
      <c r="AE431" s="20"/>
      <c r="AF431" s="20"/>
      <c r="AG431" s="20"/>
      <c r="AI431" s="20"/>
      <c r="AL431" s="18" t="s">
        <v>184</v>
      </c>
      <c r="AM431" s="20"/>
      <c r="AP431" s="20"/>
      <c r="AS431" s="20"/>
      <c r="AV431" s="18" t="s">
        <v>184</v>
      </c>
      <c r="BD431" s="18">
        <v>0.01</v>
      </c>
      <c r="BG431" s="19"/>
    </row>
    <row r="432" spans="3:59">
      <c r="C432" t="s">
        <v>185</v>
      </c>
      <c r="D432" t="s">
        <v>569</v>
      </c>
      <c r="E432" t="s">
        <v>212</v>
      </c>
      <c r="G432" t="s">
        <v>283</v>
      </c>
      <c r="J432" t="s">
        <v>576</v>
      </c>
      <c r="K432" t="s">
        <v>217</v>
      </c>
      <c r="L432" t="s">
        <v>589</v>
      </c>
      <c r="M432" t="s">
        <v>133</v>
      </c>
      <c r="R432" s="18">
        <v>3</v>
      </c>
      <c r="U432" s="1"/>
      <c r="V432" s="1"/>
      <c r="W432" s="1"/>
      <c r="X432" s="20"/>
      <c r="Y432" s="1"/>
      <c r="Z432" s="20"/>
      <c r="AA432" s="20"/>
      <c r="AB432" s="20" t="s">
        <v>184</v>
      </c>
      <c r="AC432" s="20"/>
      <c r="AD432" s="20"/>
      <c r="AE432" s="20"/>
      <c r="AF432" s="20"/>
      <c r="AG432" s="20"/>
      <c r="AI432" s="20"/>
      <c r="AL432" s="18" t="s">
        <v>184</v>
      </c>
      <c r="AM432" s="20"/>
      <c r="AP432" s="20"/>
      <c r="AS432" s="20"/>
      <c r="AV432" s="18" t="s">
        <v>184</v>
      </c>
      <c r="BD432" s="18">
        <v>0.05</v>
      </c>
      <c r="BG432" s="19"/>
    </row>
    <row r="433" spans="3:59">
      <c r="C433" t="s">
        <v>185</v>
      </c>
      <c r="D433" t="s">
        <v>569</v>
      </c>
      <c r="E433" t="s">
        <v>212</v>
      </c>
      <c r="G433" t="s">
        <v>283</v>
      </c>
      <c r="J433" t="s">
        <v>575</v>
      </c>
      <c r="K433" t="s">
        <v>217</v>
      </c>
      <c r="L433" t="s">
        <v>590</v>
      </c>
      <c r="M433" t="s">
        <v>132</v>
      </c>
      <c r="R433" s="18">
        <v>3</v>
      </c>
      <c r="U433" s="1"/>
      <c r="V433" s="1"/>
      <c r="W433" s="1"/>
      <c r="X433" s="20"/>
      <c r="Y433" s="1"/>
      <c r="Z433" s="20"/>
      <c r="AA433" s="20"/>
      <c r="AB433" s="20" t="s">
        <v>184</v>
      </c>
      <c r="AC433" s="20"/>
      <c r="AD433" s="20"/>
      <c r="AE433" s="20"/>
      <c r="AF433" s="20"/>
      <c r="AG433" s="20"/>
      <c r="AI433" s="20"/>
      <c r="AL433" s="18" t="s">
        <v>184</v>
      </c>
      <c r="AM433" s="20"/>
      <c r="AP433" s="20"/>
      <c r="AS433" s="20"/>
      <c r="AV433" s="18" t="s">
        <v>184</v>
      </c>
      <c r="BD433" s="18">
        <v>0.02</v>
      </c>
      <c r="BG433" s="19"/>
    </row>
    <row r="434" spans="3:59">
      <c r="C434" t="s">
        <v>185</v>
      </c>
      <c r="D434" t="s">
        <v>569</v>
      </c>
      <c r="E434" t="s">
        <v>212</v>
      </c>
      <c r="G434" t="s">
        <v>283</v>
      </c>
      <c r="J434" t="s">
        <v>591</v>
      </c>
      <c r="K434" t="s">
        <v>217</v>
      </c>
      <c r="L434" t="s">
        <v>590</v>
      </c>
      <c r="M434" t="s">
        <v>133</v>
      </c>
      <c r="R434" s="18">
        <v>3</v>
      </c>
      <c r="U434" s="1"/>
      <c r="V434" s="1"/>
      <c r="W434" s="1"/>
      <c r="X434" s="20"/>
      <c r="Y434" s="1"/>
      <c r="Z434" s="20"/>
      <c r="AA434" s="20"/>
      <c r="AB434" s="20" t="s">
        <v>184</v>
      </c>
      <c r="AC434" s="20"/>
      <c r="AD434" s="20"/>
      <c r="AE434" s="20"/>
      <c r="AF434" s="20"/>
      <c r="AG434" s="20"/>
      <c r="AI434" s="20"/>
      <c r="AL434" s="18" t="s">
        <v>184</v>
      </c>
      <c r="AM434" s="20"/>
      <c r="AP434" s="20"/>
      <c r="AS434" s="20"/>
      <c r="AV434" s="18" t="s">
        <v>184</v>
      </c>
      <c r="BD434" s="18">
        <v>0.01</v>
      </c>
      <c r="BG434" s="19"/>
    </row>
    <row r="435" spans="3:59">
      <c r="C435" t="s">
        <v>185</v>
      </c>
      <c r="D435" t="s">
        <v>569</v>
      </c>
      <c r="E435" t="s">
        <v>212</v>
      </c>
      <c r="G435" t="s">
        <v>283</v>
      </c>
      <c r="J435" t="s">
        <v>591</v>
      </c>
      <c r="K435" t="s">
        <v>217</v>
      </c>
      <c r="L435" t="s">
        <v>590</v>
      </c>
      <c r="M435" t="s">
        <v>132</v>
      </c>
      <c r="R435" s="18">
        <v>3</v>
      </c>
      <c r="U435" s="1"/>
      <c r="V435" s="1"/>
      <c r="W435" s="1"/>
      <c r="X435" s="20"/>
      <c r="Y435" s="1"/>
      <c r="Z435" s="20"/>
      <c r="AA435" s="20"/>
      <c r="AB435" s="20" t="s">
        <v>184</v>
      </c>
      <c r="AC435" s="20"/>
      <c r="AD435" s="20"/>
      <c r="AE435" s="20"/>
      <c r="AF435" s="20"/>
      <c r="AG435" s="20"/>
      <c r="AI435" s="20"/>
      <c r="AL435" s="18" t="s">
        <v>184</v>
      </c>
      <c r="AM435" s="20"/>
      <c r="AP435" s="20"/>
      <c r="AS435" s="20"/>
      <c r="AV435" s="18" t="s">
        <v>184</v>
      </c>
      <c r="BE435" s="18" t="s">
        <v>130</v>
      </c>
      <c r="BG435" s="19"/>
    </row>
    <row r="436" spans="3:59">
      <c r="C436" t="s">
        <v>185</v>
      </c>
      <c r="D436" t="s">
        <v>569</v>
      </c>
      <c r="E436" t="s">
        <v>212</v>
      </c>
      <c r="G436" t="s">
        <v>283</v>
      </c>
      <c r="J436" t="s">
        <v>575</v>
      </c>
      <c r="K436" t="s">
        <v>217</v>
      </c>
      <c r="L436" t="s">
        <v>592</v>
      </c>
      <c r="M436" t="s">
        <v>132</v>
      </c>
      <c r="R436" s="18">
        <v>3</v>
      </c>
      <c r="U436" s="1"/>
      <c r="V436" s="1"/>
      <c r="W436" s="1"/>
      <c r="X436" s="20"/>
      <c r="Y436" s="1"/>
      <c r="Z436" s="20"/>
      <c r="AA436" s="20"/>
      <c r="AB436" s="20" t="s">
        <v>184</v>
      </c>
      <c r="AC436" s="20"/>
      <c r="AD436" s="20"/>
      <c r="AE436" s="20"/>
      <c r="AF436" s="20"/>
      <c r="AG436" s="20"/>
      <c r="AI436" s="20"/>
      <c r="AL436" s="18" t="s">
        <v>184</v>
      </c>
      <c r="AM436" s="20"/>
      <c r="AP436" s="20"/>
      <c r="AS436" s="20"/>
      <c r="AV436" s="18" t="s">
        <v>184</v>
      </c>
      <c r="BD436" s="18">
        <v>0.03</v>
      </c>
      <c r="BG436" s="19"/>
    </row>
    <row r="437" spans="3:59">
      <c r="C437" t="s">
        <v>185</v>
      </c>
      <c r="D437" t="s">
        <v>569</v>
      </c>
      <c r="E437" t="s">
        <v>212</v>
      </c>
      <c r="G437" t="s">
        <v>283</v>
      </c>
      <c r="J437" t="s">
        <v>575</v>
      </c>
      <c r="K437" t="s">
        <v>217</v>
      </c>
      <c r="L437" t="s">
        <v>592</v>
      </c>
      <c r="M437" t="s">
        <v>133</v>
      </c>
      <c r="R437" s="18">
        <v>3</v>
      </c>
      <c r="U437" s="1"/>
      <c r="V437" s="1"/>
      <c r="W437" s="1"/>
      <c r="X437" s="20"/>
      <c r="Y437" s="1"/>
      <c r="Z437" s="20"/>
      <c r="AA437" s="20"/>
      <c r="AB437" s="20" t="s">
        <v>184</v>
      </c>
      <c r="AC437" s="20"/>
      <c r="AD437" s="20"/>
      <c r="AE437" s="20"/>
      <c r="AF437" s="20"/>
      <c r="AG437" s="20"/>
      <c r="AI437" s="20"/>
      <c r="AL437" s="18" t="s">
        <v>184</v>
      </c>
      <c r="AM437" s="20"/>
      <c r="AP437" s="20"/>
      <c r="AS437" s="20"/>
      <c r="AV437" s="18" t="s">
        <v>184</v>
      </c>
      <c r="BD437" s="18">
        <v>0.02</v>
      </c>
      <c r="BG437" s="19"/>
    </row>
    <row r="438" spans="3:59">
      <c r="C438" t="s">
        <v>185</v>
      </c>
      <c r="D438" t="s">
        <v>569</v>
      </c>
      <c r="E438" t="s">
        <v>212</v>
      </c>
      <c r="G438" t="s">
        <v>593</v>
      </c>
      <c r="J438" t="s">
        <v>575</v>
      </c>
      <c r="K438" t="s">
        <v>144</v>
      </c>
      <c r="L438" t="s">
        <v>442</v>
      </c>
      <c r="M438" t="s">
        <v>572</v>
      </c>
      <c r="R438" s="18">
        <v>3</v>
      </c>
      <c r="U438" s="1"/>
      <c r="V438" s="1"/>
      <c r="W438" s="1"/>
      <c r="X438" s="20"/>
      <c r="Y438" s="1"/>
      <c r="Z438" s="20"/>
      <c r="AA438" s="20"/>
      <c r="AB438" s="20" t="s">
        <v>184</v>
      </c>
      <c r="AC438" s="20"/>
      <c r="AD438" s="20"/>
      <c r="AE438" s="20"/>
      <c r="AF438" s="20"/>
      <c r="AG438" s="20"/>
      <c r="AI438" s="20"/>
      <c r="AL438" s="18" t="s">
        <v>184</v>
      </c>
      <c r="AM438" s="20"/>
      <c r="AP438" s="20"/>
      <c r="AS438" s="20"/>
      <c r="AV438" s="18" t="s">
        <v>184</v>
      </c>
      <c r="BD438" s="18">
        <v>0.15</v>
      </c>
      <c r="BG438" s="19"/>
    </row>
    <row r="439" spans="3:59">
      <c r="C439" t="s">
        <v>185</v>
      </c>
      <c r="D439" t="s">
        <v>569</v>
      </c>
      <c r="E439" t="s">
        <v>212</v>
      </c>
      <c r="G439" t="s">
        <v>593</v>
      </c>
      <c r="J439" t="s">
        <v>575</v>
      </c>
      <c r="K439" t="s">
        <v>144</v>
      </c>
      <c r="L439" t="s">
        <v>442</v>
      </c>
      <c r="M439" t="s">
        <v>573</v>
      </c>
      <c r="R439" s="18">
        <v>3</v>
      </c>
      <c r="U439" s="1"/>
      <c r="V439" s="1"/>
      <c r="W439" s="1"/>
      <c r="X439" s="20"/>
      <c r="Y439" s="1"/>
      <c r="Z439" s="20"/>
      <c r="AA439" s="20"/>
      <c r="AB439" s="20" t="s">
        <v>184</v>
      </c>
      <c r="AC439" s="20"/>
      <c r="AD439" s="20"/>
      <c r="AE439" s="20"/>
      <c r="AF439" s="20"/>
      <c r="AG439" s="20"/>
      <c r="AI439" s="20"/>
      <c r="AL439" s="18" t="s">
        <v>184</v>
      </c>
      <c r="AM439" s="20"/>
      <c r="AP439" s="20"/>
      <c r="AS439" s="20"/>
      <c r="AV439" s="18" t="s">
        <v>184</v>
      </c>
      <c r="BD439" s="18">
        <v>0.13</v>
      </c>
      <c r="BG439" s="19"/>
    </row>
    <row r="440" spans="3:59">
      <c r="C440" t="s">
        <v>185</v>
      </c>
      <c r="D440" t="s">
        <v>569</v>
      </c>
      <c r="E440" t="s">
        <v>212</v>
      </c>
      <c r="G440" t="s">
        <v>593</v>
      </c>
      <c r="J440" t="s">
        <v>575</v>
      </c>
      <c r="K440" t="s">
        <v>144</v>
      </c>
      <c r="L440" t="s">
        <v>442</v>
      </c>
      <c r="M440" t="s">
        <v>574</v>
      </c>
      <c r="R440" s="18">
        <v>3</v>
      </c>
      <c r="U440" s="1"/>
      <c r="V440" s="1"/>
      <c r="W440" s="1"/>
      <c r="X440" s="20"/>
      <c r="Y440" s="1"/>
      <c r="Z440" s="20"/>
      <c r="AA440" s="20"/>
      <c r="AB440" s="20" t="s">
        <v>184</v>
      </c>
      <c r="AC440" s="20"/>
      <c r="AD440" s="20"/>
      <c r="AE440" s="20"/>
      <c r="AF440" s="20"/>
      <c r="AG440" s="20"/>
      <c r="AI440" s="20"/>
      <c r="AL440" s="18" t="s">
        <v>184</v>
      </c>
      <c r="AM440" s="20"/>
      <c r="AP440" s="20"/>
      <c r="AS440" s="20"/>
      <c r="AV440" s="18" t="s">
        <v>184</v>
      </c>
      <c r="BD440" s="18">
        <v>0.12</v>
      </c>
      <c r="BG440" s="19"/>
    </row>
    <row r="441" spans="3:59">
      <c r="C441" t="s">
        <v>185</v>
      </c>
      <c r="D441" t="s">
        <v>569</v>
      </c>
      <c r="E441" t="s">
        <v>212</v>
      </c>
      <c r="G441" t="s">
        <v>594</v>
      </c>
      <c r="J441" t="s">
        <v>575</v>
      </c>
      <c r="K441" t="s">
        <v>144</v>
      </c>
      <c r="L441" t="s">
        <v>442</v>
      </c>
      <c r="R441" s="18">
        <v>3</v>
      </c>
      <c r="U441" s="1"/>
      <c r="V441" s="1"/>
      <c r="W441" s="1"/>
      <c r="X441" s="20"/>
      <c r="Y441" s="1"/>
      <c r="Z441" s="20"/>
      <c r="AA441" s="20"/>
      <c r="AB441" s="20" t="s">
        <v>184</v>
      </c>
      <c r="AC441" s="20"/>
      <c r="AD441" s="20"/>
      <c r="AE441" s="20"/>
      <c r="AF441" s="20"/>
      <c r="AG441" s="20"/>
      <c r="AI441" s="20"/>
      <c r="AL441" s="18" t="s">
        <v>184</v>
      </c>
      <c r="AM441" s="20"/>
      <c r="AP441" s="20"/>
      <c r="AS441" s="20"/>
      <c r="AV441" s="18" t="s">
        <v>184</v>
      </c>
      <c r="BD441" s="18">
        <v>0.02</v>
      </c>
      <c r="BG441" s="19"/>
    </row>
    <row r="442" spans="3:59">
      <c r="C442" t="s">
        <v>185</v>
      </c>
      <c r="D442" t="s">
        <v>569</v>
      </c>
      <c r="E442" t="s">
        <v>212</v>
      </c>
      <c r="G442" t="s">
        <v>595</v>
      </c>
      <c r="J442" t="s">
        <v>575</v>
      </c>
      <c r="K442" t="s">
        <v>144</v>
      </c>
      <c r="L442" t="s">
        <v>442</v>
      </c>
      <c r="R442" s="18">
        <v>3</v>
      </c>
      <c r="U442" s="1"/>
      <c r="V442" s="1"/>
      <c r="W442" s="1"/>
      <c r="X442" s="20"/>
      <c r="Y442" s="1"/>
      <c r="Z442" s="20"/>
      <c r="AA442" s="20"/>
      <c r="AB442" s="20" t="s">
        <v>184</v>
      </c>
      <c r="AC442" s="20"/>
      <c r="AD442" s="20"/>
      <c r="AE442" s="20"/>
      <c r="AF442" s="20"/>
      <c r="AG442" s="20"/>
      <c r="AI442" s="20"/>
      <c r="AL442" s="18" t="s">
        <v>184</v>
      </c>
      <c r="AM442" s="20"/>
      <c r="AP442" s="20"/>
      <c r="AS442" s="20"/>
      <c r="AV442" s="18" t="s">
        <v>184</v>
      </c>
      <c r="BD442" s="18">
        <v>7.0000000000000007E-2</v>
      </c>
      <c r="BG442" s="19"/>
    </row>
    <row r="443" spans="3:59">
      <c r="C443" t="s">
        <v>185</v>
      </c>
      <c r="D443" t="s">
        <v>569</v>
      </c>
      <c r="E443" t="s">
        <v>212</v>
      </c>
      <c r="G443" t="s">
        <v>596</v>
      </c>
      <c r="J443" t="s">
        <v>575</v>
      </c>
      <c r="K443" t="s">
        <v>144</v>
      </c>
      <c r="L443" t="s">
        <v>442</v>
      </c>
      <c r="R443" s="18">
        <v>3</v>
      </c>
      <c r="U443" s="1"/>
      <c r="V443" s="1"/>
      <c r="W443" s="1"/>
      <c r="X443" s="20"/>
      <c r="Y443" s="1"/>
      <c r="Z443" s="20"/>
      <c r="AA443" s="20"/>
      <c r="AB443" s="20" t="s">
        <v>184</v>
      </c>
      <c r="AC443" s="20"/>
      <c r="AD443" s="20"/>
      <c r="AE443" s="20"/>
      <c r="AF443" s="20"/>
      <c r="AG443" s="20"/>
      <c r="AI443" s="20"/>
      <c r="AL443" s="18" t="s">
        <v>184</v>
      </c>
      <c r="AM443" s="20"/>
      <c r="AP443" s="20"/>
      <c r="AS443" s="20"/>
      <c r="AV443" s="18" t="s">
        <v>184</v>
      </c>
      <c r="BD443" s="18">
        <v>0.02</v>
      </c>
      <c r="BG443" s="19"/>
    </row>
    <row r="444" spans="3:59">
      <c r="C444" t="s">
        <v>185</v>
      </c>
      <c r="D444" t="s">
        <v>569</v>
      </c>
      <c r="E444" t="s">
        <v>212</v>
      </c>
      <c r="G444" t="s">
        <v>597</v>
      </c>
      <c r="J444" t="s">
        <v>576</v>
      </c>
      <c r="K444" t="s">
        <v>144</v>
      </c>
      <c r="L444" t="s">
        <v>442</v>
      </c>
      <c r="M444" t="s">
        <v>572</v>
      </c>
      <c r="R444" s="18">
        <v>3</v>
      </c>
      <c r="U444" s="1"/>
      <c r="V444" s="1"/>
      <c r="W444" s="1"/>
      <c r="X444" s="20"/>
      <c r="Y444" s="1"/>
      <c r="Z444" s="20"/>
      <c r="AA444" s="20"/>
      <c r="AB444" s="20" t="s">
        <v>184</v>
      </c>
      <c r="AC444" s="20"/>
      <c r="AD444" s="20"/>
      <c r="AE444" s="20"/>
      <c r="AF444" s="20"/>
      <c r="AG444" s="20"/>
      <c r="AI444" s="20"/>
      <c r="AL444" s="18" t="s">
        <v>184</v>
      </c>
      <c r="AM444" s="20"/>
      <c r="AP444" s="20"/>
      <c r="AS444" s="20"/>
      <c r="AV444" s="18" t="s">
        <v>184</v>
      </c>
      <c r="BD444" s="18">
        <v>0.73</v>
      </c>
      <c r="BG444" s="19"/>
    </row>
    <row r="445" spans="3:59">
      <c r="C445" t="s">
        <v>185</v>
      </c>
      <c r="D445" t="s">
        <v>569</v>
      </c>
      <c r="E445" t="s">
        <v>212</v>
      </c>
      <c r="G445" t="s">
        <v>597</v>
      </c>
      <c r="J445" t="s">
        <v>576</v>
      </c>
      <c r="K445" t="s">
        <v>144</v>
      </c>
      <c r="L445" t="s">
        <v>442</v>
      </c>
      <c r="M445" t="s">
        <v>573</v>
      </c>
      <c r="R445" s="18">
        <v>3</v>
      </c>
      <c r="U445" s="1"/>
      <c r="V445" s="1"/>
      <c r="W445" s="1"/>
      <c r="X445" s="20"/>
      <c r="Y445" s="1"/>
      <c r="Z445" s="20"/>
      <c r="AA445" s="20"/>
      <c r="AB445" s="20" t="s">
        <v>184</v>
      </c>
      <c r="AC445" s="20"/>
      <c r="AD445" s="20"/>
      <c r="AE445" s="20"/>
      <c r="AF445" s="20"/>
      <c r="AG445" s="20"/>
      <c r="AI445" s="20"/>
      <c r="AL445" s="18" t="s">
        <v>184</v>
      </c>
      <c r="AM445" s="20"/>
      <c r="AP445" s="20"/>
      <c r="AS445" s="20"/>
      <c r="AV445" s="18" t="s">
        <v>184</v>
      </c>
      <c r="BD445" s="18">
        <v>1.23</v>
      </c>
      <c r="BG445" s="19"/>
    </row>
    <row r="446" spans="3:59">
      <c r="C446" t="s">
        <v>185</v>
      </c>
      <c r="D446" t="s">
        <v>569</v>
      </c>
      <c r="E446" t="s">
        <v>212</v>
      </c>
      <c r="G446" t="s">
        <v>597</v>
      </c>
      <c r="J446" t="s">
        <v>576</v>
      </c>
      <c r="K446" t="s">
        <v>144</v>
      </c>
      <c r="L446" t="s">
        <v>442</v>
      </c>
      <c r="M446" t="s">
        <v>574</v>
      </c>
      <c r="R446" s="18">
        <v>3</v>
      </c>
      <c r="U446" s="1"/>
      <c r="V446" s="1"/>
      <c r="W446" s="1"/>
      <c r="X446" s="20"/>
      <c r="Y446" s="1"/>
      <c r="Z446" s="20"/>
      <c r="AA446" s="20"/>
      <c r="AB446" s="20" t="s">
        <v>184</v>
      </c>
      <c r="AC446" s="20"/>
      <c r="AD446" s="20"/>
      <c r="AE446" s="20"/>
      <c r="AF446" s="20"/>
      <c r="AG446" s="20"/>
      <c r="AI446" s="20"/>
      <c r="AL446" s="18" t="s">
        <v>184</v>
      </c>
      <c r="AM446" s="20"/>
      <c r="AP446" s="20"/>
      <c r="AS446" s="20"/>
      <c r="AV446" s="18" t="s">
        <v>184</v>
      </c>
      <c r="BD446" s="18">
        <v>1.45</v>
      </c>
      <c r="BG446" s="19"/>
    </row>
    <row r="447" spans="3:59">
      <c r="C447" t="s">
        <v>185</v>
      </c>
      <c r="D447" t="s">
        <v>569</v>
      </c>
      <c r="E447" t="s">
        <v>212</v>
      </c>
      <c r="G447" t="s">
        <v>598</v>
      </c>
      <c r="J447" t="s">
        <v>576</v>
      </c>
      <c r="K447" t="s">
        <v>144</v>
      </c>
      <c r="L447" t="s">
        <v>442</v>
      </c>
      <c r="R447" s="18">
        <v>3</v>
      </c>
      <c r="U447" s="1"/>
      <c r="V447" s="1"/>
      <c r="W447" s="1"/>
      <c r="X447" s="20"/>
      <c r="Y447" s="1"/>
      <c r="Z447" s="20"/>
      <c r="AA447" s="20"/>
      <c r="AB447" s="20" t="s">
        <v>184</v>
      </c>
      <c r="AC447" s="20"/>
      <c r="AD447" s="20"/>
      <c r="AE447" s="20"/>
      <c r="AF447" s="20"/>
      <c r="AG447" s="20"/>
      <c r="AI447" s="20"/>
      <c r="AL447" s="18" t="s">
        <v>184</v>
      </c>
      <c r="AM447" s="20"/>
      <c r="AP447" s="20"/>
      <c r="AS447" s="20"/>
      <c r="AV447" s="18" t="s">
        <v>184</v>
      </c>
      <c r="BD447" s="18">
        <v>1.75</v>
      </c>
      <c r="BG447" s="19"/>
    </row>
    <row r="448" spans="3:59">
      <c r="C448" t="s">
        <v>185</v>
      </c>
      <c r="D448" t="s">
        <v>569</v>
      </c>
      <c r="E448" t="s">
        <v>212</v>
      </c>
      <c r="G448" t="s">
        <v>593</v>
      </c>
      <c r="J448" t="s">
        <v>575</v>
      </c>
      <c r="K448" t="s">
        <v>126</v>
      </c>
      <c r="L448" t="s">
        <v>577</v>
      </c>
      <c r="M448" t="s">
        <v>572</v>
      </c>
      <c r="R448" s="18">
        <v>3</v>
      </c>
      <c r="U448" s="1"/>
      <c r="V448" s="1"/>
      <c r="W448" s="1"/>
      <c r="X448" s="20"/>
      <c r="Y448" s="1"/>
      <c r="Z448" s="20"/>
      <c r="AA448" s="20"/>
      <c r="AB448" s="20" t="s">
        <v>184</v>
      </c>
      <c r="AC448" s="20"/>
      <c r="AD448" s="20"/>
      <c r="AE448" s="20"/>
      <c r="AF448" s="20"/>
      <c r="AG448" s="20"/>
      <c r="AI448" s="20"/>
      <c r="AL448" s="18" t="s">
        <v>184</v>
      </c>
      <c r="AM448" s="20"/>
      <c r="AP448" s="20"/>
      <c r="AS448" s="20"/>
      <c r="AV448" s="18" t="s">
        <v>184</v>
      </c>
      <c r="BD448" s="18">
        <v>0.12</v>
      </c>
      <c r="BG448" s="19"/>
    </row>
    <row r="449" spans="3:59">
      <c r="C449" t="s">
        <v>185</v>
      </c>
      <c r="D449" t="s">
        <v>569</v>
      </c>
      <c r="E449" t="s">
        <v>212</v>
      </c>
      <c r="G449" t="s">
        <v>593</v>
      </c>
      <c r="J449" t="s">
        <v>575</v>
      </c>
      <c r="K449" t="s">
        <v>126</v>
      </c>
      <c r="L449" t="s">
        <v>577</v>
      </c>
      <c r="M449" t="s">
        <v>573</v>
      </c>
      <c r="R449" s="18">
        <v>3</v>
      </c>
      <c r="U449" s="1"/>
      <c r="V449" s="1"/>
      <c r="W449" s="1"/>
      <c r="X449" s="20"/>
      <c r="Y449" s="1"/>
      <c r="Z449" s="20"/>
      <c r="AA449" s="20"/>
      <c r="AB449" s="20" t="s">
        <v>184</v>
      </c>
      <c r="AC449" s="20"/>
      <c r="AD449" s="20"/>
      <c r="AE449" s="20"/>
      <c r="AF449" s="20"/>
      <c r="AG449" s="20"/>
      <c r="AI449" s="20"/>
      <c r="AL449" s="18" t="s">
        <v>184</v>
      </c>
      <c r="AM449" s="20"/>
      <c r="AP449" s="20"/>
      <c r="AS449" s="20"/>
      <c r="AV449" s="18" t="s">
        <v>184</v>
      </c>
      <c r="BD449" s="18">
        <v>0.12</v>
      </c>
      <c r="BG449" s="19"/>
    </row>
    <row r="450" spans="3:59">
      <c r="C450" t="s">
        <v>185</v>
      </c>
      <c r="D450" t="s">
        <v>569</v>
      </c>
      <c r="E450" t="s">
        <v>212</v>
      </c>
      <c r="G450" t="s">
        <v>593</v>
      </c>
      <c r="J450" t="s">
        <v>575</v>
      </c>
      <c r="K450" t="s">
        <v>126</v>
      </c>
      <c r="L450" t="s">
        <v>577</v>
      </c>
      <c r="M450" t="s">
        <v>574</v>
      </c>
      <c r="R450" s="18">
        <v>3</v>
      </c>
      <c r="U450" s="1"/>
      <c r="V450" s="1"/>
      <c r="W450" s="1"/>
      <c r="X450" s="20"/>
      <c r="Y450" s="1"/>
      <c r="Z450" s="20"/>
      <c r="AA450" s="20"/>
      <c r="AB450" s="20" t="s">
        <v>184</v>
      </c>
      <c r="AC450" s="20"/>
      <c r="AD450" s="20"/>
      <c r="AE450" s="20"/>
      <c r="AF450" s="20"/>
      <c r="AG450" s="20"/>
      <c r="AI450" s="20"/>
      <c r="AL450" s="18" t="s">
        <v>184</v>
      </c>
      <c r="AM450" s="20"/>
      <c r="AP450" s="20"/>
      <c r="AS450" s="20"/>
      <c r="AV450" s="18" t="s">
        <v>184</v>
      </c>
      <c r="BD450" s="18">
        <v>0.12</v>
      </c>
      <c r="BG450" s="19"/>
    </row>
    <row r="451" spans="3:59">
      <c r="C451" t="s">
        <v>185</v>
      </c>
      <c r="D451" t="s">
        <v>569</v>
      </c>
      <c r="E451" t="s">
        <v>212</v>
      </c>
      <c r="G451" t="s">
        <v>597</v>
      </c>
      <c r="J451" t="s">
        <v>576</v>
      </c>
      <c r="K451" t="s">
        <v>126</v>
      </c>
      <c r="L451" t="s">
        <v>577</v>
      </c>
      <c r="M451" t="s">
        <v>572</v>
      </c>
      <c r="R451" s="18">
        <v>3</v>
      </c>
      <c r="U451" s="1"/>
      <c r="V451" s="1"/>
      <c r="W451" s="1"/>
      <c r="X451" s="20"/>
      <c r="Y451" s="1"/>
      <c r="Z451" s="20"/>
      <c r="AA451" s="20"/>
      <c r="AB451" s="20" t="s">
        <v>184</v>
      </c>
      <c r="AC451" s="20"/>
      <c r="AD451" s="20"/>
      <c r="AE451" s="20"/>
      <c r="AF451" s="20"/>
      <c r="AG451" s="20"/>
      <c r="AI451" s="20"/>
      <c r="AL451" s="18" t="s">
        <v>184</v>
      </c>
      <c r="AM451" s="20"/>
      <c r="AP451" s="20"/>
      <c r="AS451" s="20"/>
      <c r="AV451" s="18" t="s">
        <v>184</v>
      </c>
      <c r="BD451" s="18">
        <v>0.8</v>
      </c>
      <c r="BG451" s="19"/>
    </row>
    <row r="452" spans="3:59">
      <c r="C452" t="s">
        <v>185</v>
      </c>
      <c r="D452" t="s">
        <v>569</v>
      </c>
      <c r="E452" t="s">
        <v>212</v>
      </c>
      <c r="G452" t="s">
        <v>597</v>
      </c>
      <c r="J452" t="s">
        <v>576</v>
      </c>
      <c r="K452" t="s">
        <v>126</v>
      </c>
      <c r="L452" t="s">
        <v>577</v>
      </c>
      <c r="M452" t="s">
        <v>573</v>
      </c>
      <c r="R452" s="18">
        <v>3</v>
      </c>
      <c r="U452" s="1"/>
      <c r="V452" s="1"/>
      <c r="W452" s="1"/>
      <c r="X452" s="20"/>
      <c r="Y452" s="1"/>
      <c r="Z452" s="20"/>
      <c r="AA452" s="20"/>
      <c r="AB452" s="20" t="s">
        <v>184</v>
      </c>
      <c r="AC452" s="20"/>
      <c r="AD452" s="20"/>
      <c r="AE452" s="20"/>
      <c r="AF452" s="20"/>
      <c r="AG452" s="20"/>
      <c r="AI452" s="20"/>
      <c r="AL452" s="18" t="s">
        <v>184</v>
      </c>
      <c r="AM452" s="20"/>
      <c r="AP452" s="20"/>
      <c r="AS452" s="20"/>
      <c r="AV452" s="18" t="s">
        <v>184</v>
      </c>
      <c r="BD452" s="18">
        <v>0.81</v>
      </c>
      <c r="BG452" s="19"/>
    </row>
    <row r="453" spans="3:59">
      <c r="C453" t="s">
        <v>185</v>
      </c>
      <c r="D453" t="s">
        <v>569</v>
      </c>
      <c r="E453" t="s">
        <v>212</v>
      </c>
      <c r="G453" t="s">
        <v>597</v>
      </c>
      <c r="J453" t="s">
        <v>576</v>
      </c>
      <c r="K453" t="s">
        <v>126</v>
      </c>
      <c r="L453" t="s">
        <v>577</v>
      </c>
      <c r="M453" t="s">
        <v>574</v>
      </c>
      <c r="R453" s="18">
        <v>3</v>
      </c>
      <c r="U453" s="1"/>
      <c r="V453" s="1"/>
      <c r="W453" s="1"/>
      <c r="X453" s="20"/>
      <c r="Y453" s="1"/>
      <c r="Z453" s="20"/>
      <c r="AA453" s="20"/>
      <c r="AB453" s="20" t="s">
        <v>184</v>
      </c>
      <c r="AC453" s="20"/>
      <c r="AD453" s="20"/>
      <c r="AE453" s="20"/>
      <c r="AF453" s="20"/>
      <c r="AG453" s="20"/>
      <c r="AI453" s="20"/>
      <c r="AL453" s="18" t="s">
        <v>184</v>
      </c>
      <c r="AM453" s="20"/>
      <c r="AP453" s="20"/>
      <c r="AS453" s="20"/>
      <c r="AV453" s="18" t="s">
        <v>184</v>
      </c>
      <c r="BD453" s="18">
        <v>1.62</v>
      </c>
      <c r="BG453" s="19"/>
    </row>
    <row r="454" spans="3:59">
      <c r="C454" t="s">
        <v>185</v>
      </c>
      <c r="D454" t="s">
        <v>569</v>
      </c>
      <c r="E454" t="s">
        <v>212</v>
      </c>
      <c r="G454" t="s">
        <v>599</v>
      </c>
      <c r="J454" t="s">
        <v>600</v>
      </c>
      <c r="K454" t="s">
        <v>170</v>
      </c>
      <c r="L454" t="s">
        <v>601</v>
      </c>
      <c r="M454" t="s">
        <v>573</v>
      </c>
      <c r="R454" s="18">
        <v>3</v>
      </c>
      <c r="U454" s="1"/>
      <c r="V454" s="1"/>
      <c r="W454" s="1"/>
      <c r="X454" s="20"/>
      <c r="Y454" s="1"/>
      <c r="Z454" s="20"/>
      <c r="AA454" s="20"/>
      <c r="AB454" s="20" t="s">
        <v>184</v>
      </c>
      <c r="AC454" s="20"/>
      <c r="AD454" s="20"/>
      <c r="AE454" s="20"/>
      <c r="AF454" s="20"/>
      <c r="AG454" s="20"/>
      <c r="AI454" s="20"/>
      <c r="AL454" s="18" t="s">
        <v>184</v>
      </c>
      <c r="AM454" s="20"/>
      <c r="AP454" s="20"/>
      <c r="AS454" s="20"/>
      <c r="AV454" s="18" t="s">
        <v>184</v>
      </c>
      <c r="BD454" s="18">
        <v>0.16</v>
      </c>
      <c r="BG454" s="19"/>
    </row>
    <row r="455" spans="3:59">
      <c r="C455" t="s">
        <v>185</v>
      </c>
      <c r="D455" t="s">
        <v>569</v>
      </c>
      <c r="E455" t="s">
        <v>212</v>
      </c>
      <c r="G455" t="s">
        <v>599</v>
      </c>
      <c r="J455" t="s">
        <v>600</v>
      </c>
      <c r="K455" t="s">
        <v>170</v>
      </c>
      <c r="L455" t="s">
        <v>601</v>
      </c>
      <c r="M455" t="s">
        <v>574</v>
      </c>
      <c r="R455" s="18">
        <v>3</v>
      </c>
      <c r="U455" s="1"/>
      <c r="V455" s="1"/>
      <c r="W455" s="1"/>
      <c r="X455" s="20"/>
      <c r="Y455" s="1"/>
      <c r="Z455" s="20"/>
      <c r="AA455" s="20"/>
      <c r="AB455" s="20" t="s">
        <v>184</v>
      </c>
      <c r="AC455" s="20"/>
      <c r="AD455" s="20"/>
      <c r="AE455" s="20"/>
      <c r="AF455" s="20"/>
      <c r="AG455" s="20"/>
      <c r="AI455" s="20"/>
      <c r="AL455" s="18" t="s">
        <v>184</v>
      </c>
      <c r="AM455" s="20"/>
      <c r="AP455" s="20"/>
      <c r="AS455" s="20"/>
      <c r="AV455" s="18" t="s">
        <v>184</v>
      </c>
      <c r="BD455" s="18">
        <v>0.15</v>
      </c>
      <c r="BG455" s="19"/>
    </row>
    <row r="456" spans="3:59">
      <c r="C456" t="s">
        <v>185</v>
      </c>
      <c r="D456" t="s">
        <v>569</v>
      </c>
      <c r="E456" t="s">
        <v>212</v>
      </c>
      <c r="G456" t="s">
        <v>602</v>
      </c>
      <c r="J456" t="s">
        <v>603</v>
      </c>
      <c r="K456" t="s">
        <v>170</v>
      </c>
      <c r="L456" t="s">
        <v>601</v>
      </c>
      <c r="M456" t="s">
        <v>573</v>
      </c>
      <c r="R456" s="18">
        <v>3</v>
      </c>
      <c r="U456" s="1"/>
      <c r="V456" s="1"/>
      <c r="W456" s="1"/>
      <c r="X456" s="20"/>
      <c r="Y456" s="1"/>
      <c r="Z456" s="20"/>
      <c r="AA456" s="20"/>
      <c r="AB456" s="20" t="s">
        <v>184</v>
      </c>
      <c r="AC456" s="20"/>
      <c r="AD456" s="20"/>
      <c r="AE456" s="20"/>
      <c r="AF456" s="20"/>
      <c r="AG456" s="20"/>
      <c r="AI456" s="20"/>
      <c r="AL456" s="18" t="s">
        <v>184</v>
      </c>
      <c r="AM456" s="20"/>
      <c r="AP456" s="20"/>
      <c r="AS456" s="20"/>
      <c r="AV456" s="18" t="s">
        <v>184</v>
      </c>
      <c r="BD456" s="18">
        <v>1.64</v>
      </c>
      <c r="BG456" s="19"/>
    </row>
    <row r="457" spans="3:59">
      <c r="C457" t="s">
        <v>185</v>
      </c>
      <c r="D457" t="s">
        <v>569</v>
      </c>
      <c r="E457" t="s">
        <v>212</v>
      </c>
      <c r="G457" t="s">
        <v>602</v>
      </c>
      <c r="J457" t="s">
        <v>603</v>
      </c>
      <c r="K457" t="s">
        <v>170</v>
      </c>
      <c r="L457" t="s">
        <v>601</v>
      </c>
      <c r="M457" t="s">
        <v>574</v>
      </c>
      <c r="R457" s="18">
        <v>3</v>
      </c>
      <c r="U457" s="1"/>
      <c r="V457" s="1"/>
      <c r="W457" s="1"/>
      <c r="X457" s="20"/>
      <c r="Y457" s="1"/>
      <c r="Z457" s="20"/>
      <c r="AA457" s="20"/>
      <c r="AB457" s="20" t="s">
        <v>184</v>
      </c>
      <c r="AC457" s="20"/>
      <c r="AD457" s="20"/>
      <c r="AE457" s="20"/>
      <c r="AF457" s="20"/>
      <c r="AG457" s="20"/>
      <c r="AI457" s="20"/>
      <c r="AL457" s="18" t="s">
        <v>184</v>
      </c>
      <c r="AM457" s="20"/>
      <c r="AP457" s="20"/>
      <c r="AS457" s="20"/>
      <c r="AV457" s="18" t="s">
        <v>184</v>
      </c>
      <c r="BD457" s="18">
        <v>0.93</v>
      </c>
      <c r="BG457" s="19"/>
    </row>
    <row r="458" spans="3:59">
      <c r="C458" t="s">
        <v>185</v>
      </c>
      <c r="D458" t="s">
        <v>569</v>
      </c>
      <c r="E458" t="s">
        <v>212</v>
      </c>
      <c r="G458" t="s">
        <v>604</v>
      </c>
      <c r="J458" t="s">
        <v>576</v>
      </c>
      <c r="K458" t="s">
        <v>217</v>
      </c>
      <c r="L458" t="s">
        <v>605</v>
      </c>
      <c r="M458" t="s">
        <v>573</v>
      </c>
      <c r="R458" s="18">
        <v>3</v>
      </c>
      <c r="U458" s="1"/>
      <c r="V458" s="1"/>
      <c r="W458" s="1"/>
      <c r="X458" s="20"/>
      <c r="Y458" s="1"/>
      <c r="Z458" s="20"/>
      <c r="AA458" s="20"/>
      <c r="AB458" s="20" t="s">
        <v>184</v>
      </c>
      <c r="AC458" s="20"/>
      <c r="AD458" s="20"/>
      <c r="AE458" s="20"/>
      <c r="AF458" s="20"/>
      <c r="AG458" s="20"/>
      <c r="AI458" s="20"/>
      <c r="AL458" s="18" t="s">
        <v>184</v>
      </c>
      <c r="AM458" s="20"/>
      <c r="AP458" s="20"/>
      <c r="AS458" s="20"/>
      <c r="AV458" s="18" t="s">
        <v>184</v>
      </c>
      <c r="BD458" s="18">
        <v>0.05</v>
      </c>
      <c r="BG458" s="19"/>
    </row>
    <row r="459" spans="3:59">
      <c r="C459" t="s">
        <v>185</v>
      </c>
      <c r="D459" t="s">
        <v>569</v>
      </c>
      <c r="E459" t="s">
        <v>212</v>
      </c>
      <c r="G459" t="s">
        <v>606</v>
      </c>
      <c r="J459" t="s">
        <v>576</v>
      </c>
      <c r="K459" t="s">
        <v>217</v>
      </c>
      <c r="L459" t="s">
        <v>605</v>
      </c>
      <c r="M459" t="s">
        <v>573</v>
      </c>
      <c r="R459" s="18">
        <v>3</v>
      </c>
      <c r="U459" s="1"/>
      <c r="V459" s="1"/>
      <c r="W459" s="1"/>
      <c r="X459" s="20"/>
      <c r="Y459" s="1"/>
      <c r="Z459" s="20"/>
      <c r="AA459" s="20"/>
      <c r="AB459" s="20" t="s">
        <v>184</v>
      </c>
      <c r="AC459" s="20"/>
      <c r="AD459" s="20"/>
      <c r="AE459" s="20"/>
      <c r="AF459" s="20"/>
      <c r="AG459" s="20"/>
      <c r="AI459" s="20"/>
      <c r="AL459" s="18" t="s">
        <v>184</v>
      </c>
      <c r="AM459" s="20"/>
      <c r="AP459" s="20"/>
      <c r="AS459" s="20"/>
      <c r="AV459" s="18" t="s">
        <v>184</v>
      </c>
      <c r="BD459" s="18">
        <v>0.05</v>
      </c>
      <c r="BG459" s="19"/>
    </row>
    <row r="460" spans="3:59">
      <c r="C460" t="s">
        <v>185</v>
      </c>
      <c r="D460" t="s">
        <v>569</v>
      </c>
      <c r="E460" t="s">
        <v>212</v>
      </c>
      <c r="G460" t="s">
        <v>607</v>
      </c>
      <c r="J460" t="s">
        <v>576</v>
      </c>
      <c r="K460" t="s">
        <v>217</v>
      </c>
      <c r="L460" t="s">
        <v>605</v>
      </c>
      <c r="M460" t="s">
        <v>573</v>
      </c>
      <c r="R460" s="18">
        <v>3</v>
      </c>
      <c r="U460" s="1"/>
      <c r="V460" s="1"/>
      <c r="W460" s="1"/>
      <c r="X460" s="20"/>
      <c r="Y460" s="1"/>
      <c r="Z460" s="20"/>
      <c r="AA460" s="20"/>
      <c r="AB460" s="20" t="s">
        <v>184</v>
      </c>
      <c r="AC460" s="20"/>
      <c r="AD460" s="20"/>
      <c r="AE460" s="20"/>
      <c r="AF460" s="20"/>
      <c r="AG460" s="20"/>
      <c r="AI460" s="20"/>
      <c r="AL460" s="18" t="s">
        <v>184</v>
      </c>
      <c r="AM460" s="20"/>
      <c r="AP460" s="20"/>
      <c r="AS460" s="20"/>
      <c r="AV460" s="18" t="s">
        <v>184</v>
      </c>
      <c r="BD460" s="18">
        <v>0.11</v>
      </c>
      <c r="BG460" s="19"/>
    </row>
    <row r="461" spans="3:59">
      <c r="C461" t="s">
        <v>185</v>
      </c>
      <c r="D461" t="s">
        <v>569</v>
      </c>
      <c r="E461" t="s">
        <v>212</v>
      </c>
      <c r="G461" t="s">
        <v>608</v>
      </c>
      <c r="K461" t="s">
        <v>155</v>
      </c>
      <c r="L461" t="s">
        <v>609</v>
      </c>
      <c r="R461" s="18">
        <v>3</v>
      </c>
      <c r="U461" s="1"/>
      <c r="V461" s="1"/>
      <c r="W461" s="1"/>
      <c r="X461" s="20"/>
      <c r="Y461" s="1"/>
      <c r="Z461" s="20"/>
      <c r="AA461" s="20"/>
      <c r="AB461" s="20" t="s">
        <v>184</v>
      </c>
      <c r="AC461" s="20"/>
      <c r="AD461" s="20"/>
      <c r="AE461" s="20"/>
      <c r="AF461" s="20"/>
      <c r="AG461" s="20"/>
      <c r="AI461" s="20"/>
      <c r="AL461" s="18" t="s">
        <v>184</v>
      </c>
      <c r="AM461" s="20"/>
      <c r="AP461" s="20"/>
      <c r="AS461" s="20"/>
      <c r="AV461" s="18" t="s">
        <v>184</v>
      </c>
      <c r="BD461" s="18">
        <v>0.23</v>
      </c>
      <c r="BG461" s="19"/>
    </row>
    <row r="462" spans="3:59">
      <c r="C462" t="s">
        <v>185</v>
      </c>
      <c r="D462" t="s">
        <v>569</v>
      </c>
      <c r="E462" t="s">
        <v>212</v>
      </c>
      <c r="G462" t="s">
        <v>610</v>
      </c>
      <c r="J462" t="s">
        <v>611</v>
      </c>
      <c r="K462" t="s">
        <v>161</v>
      </c>
      <c r="L462" t="s">
        <v>319</v>
      </c>
      <c r="R462" s="18">
        <v>3</v>
      </c>
      <c r="U462" s="1"/>
      <c r="V462" s="1"/>
      <c r="W462" s="1"/>
      <c r="X462" s="20"/>
      <c r="Y462" s="1"/>
      <c r="Z462" s="20"/>
      <c r="AA462" s="20"/>
      <c r="AB462" s="20" t="s">
        <v>184</v>
      </c>
      <c r="AC462" s="20"/>
      <c r="AD462" s="20"/>
      <c r="AE462" s="20"/>
      <c r="AF462" s="20"/>
      <c r="AG462" s="20"/>
      <c r="AI462" s="20"/>
      <c r="AL462" s="18" t="s">
        <v>184</v>
      </c>
      <c r="AM462" s="20"/>
      <c r="AP462" s="20"/>
      <c r="AS462" s="20"/>
      <c r="AV462" s="18" t="s">
        <v>184</v>
      </c>
      <c r="BD462" s="18">
        <v>0.06</v>
      </c>
      <c r="BG462" s="19"/>
    </row>
    <row r="463" spans="3:59">
      <c r="C463" t="s">
        <v>185</v>
      </c>
      <c r="D463" t="s">
        <v>569</v>
      </c>
      <c r="E463" t="s">
        <v>212</v>
      </c>
      <c r="G463" t="s">
        <v>612</v>
      </c>
      <c r="J463" t="s">
        <v>611</v>
      </c>
      <c r="K463" t="s">
        <v>161</v>
      </c>
      <c r="L463" t="s">
        <v>319</v>
      </c>
      <c r="R463" s="18">
        <v>3</v>
      </c>
      <c r="U463" s="1"/>
      <c r="V463" s="1"/>
      <c r="W463" s="1"/>
      <c r="X463" s="20"/>
      <c r="Y463" s="1"/>
      <c r="Z463" s="20"/>
      <c r="AA463" s="20"/>
      <c r="AB463" s="20" t="s">
        <v>184</v>
      </c>
      <c r="AC463" s="20"/>
      <c r="AD463" s="20"/>
      <c r="AE463" s="20"/>
      <c r="AF463" s="20"/>
      <c r="AG463" s="20"/>
      <c r="AI463" s="20"/>
      <c r="AL463" s="18" t="s">
        <v>184</v>
      </c>
      <c r="AM463" s="20"/>
      <c r="AP463" s="20"/>
      <c r="AS463" s="20"/>
      <c r="AV463" s="18" t="s">
        <v>184</v>
      </c>
      <c r="BD463" s="18">
        <v>0.01</v>
      </c>
      <c r="BG463" s="19"/>
    </row>
    <row r="464" spans="3:59">
      <c r="C464" t="s">
        <v>185</v>
      </c>
      <c r="D464" t="s">
        <v>569</v>
      </c>
      <c r="E464" t="s">
        <v>212</v>
      </c>
      <c r="G464" t="s">
        <v>596</v>
      </c>
      <c r="J464" t="s">
        <v>611</v>
      </c>
      <c r="K464" t="s">
        <v>161</v>
      </c>
      <c r="L464" t="s">
        <v>319</v>
      </c>
      <c r="R464" s="18">
        <v>3</v>
      </c>
      <c r="U464" s="1"/>
      <c r="V464" s="1"/>
      <c r="W464" s="1"/>
      <c r="X464" s="20"/>
      <c r="Y464" s="1"/>
      <c r="Z464" s="20"/>
      <c r="AA464" s="20"/>
      <c r="AB464" s="20" t="s">
        <v>184</v>
      </c>
      <c r="AC464" s="20"/>
      <c r="AD464" s="20"/>
      <c r="AE464" s="20"/>
      <c r="AF464" s="20"/>
      <c r="AG464" s="20"/>
      <c r="AI464" s="20"/>
      <c r="AL464" s="18" t="s">
        <v>184</v>
      </c>
      <c r="AM464" s="20"/>
      <c r="AP464" s="20"/>
      <c r="AS464" s="20"/>
      <c r="AV464" s="18" t="s">
        <v>184</v>
      </c>
      <c r="BD464" s="18">
        <v>0.14000000000000001</v>
      </c>
      <c r="BG464" s="19"/>
    </row>
    <row r="465" spans="1:59">
      <c r="C465" t="s">
        <v>185</v>
      </c>
      <c r="D465" t="s">
        <v>569</v>
      </c>
      <c r="E465" t="s">
        <v>212</v>
      </c>
      <c r="G465" t="s">
        <v>594</v>
      </c>
      <c r="J465" t="s">
        <v>611</v>
      </c>
      <c r="K465" t="s">
        <v>161</v>
      </c>
      <c r="L465" t="s">
        <v>319</v>
      </c>
      <c r="R465" s="18">
        <v>3</v>
      </c>
      <c r="U465" s="1"/>
      <c r="V465" s="1"/>
      <c r="W465" s="1"/>
      <c r="X465" s="20"/>
      <c r="Y465" s="1"/>
      <c r="Z465" s="20"/>
      <c r="AA465" s="20"/>
      <c r="AB465" s="20" t="s">
        <v>184</v>
      </c>
      <c r="AC465" s="20"/>
      <c r="AD465" s="20"/>
      <c r="AE465" s="20"/>
      <c r="AF465" s="20"/>
      <c r="AG465" s="20"/>
      <c r="AI465" s="20"/>
      <c r="AL465" s="18" t="s">
        <v>184</v>
      </c>
      <c r="AM465" s="20"/>
      <c r="AP465" s="20"/>
      <c r="AS465" s="20"/>
      <c r="AV465" s="18" t="s">
        <v>184</v>
      </c>
      <c r="BD465" s="18">
        <v>0.08</v>
      </c>
      <c r="BG465" s="19"/>
    </row>
    <row r="466" spans="1:59">
      <c r="C466" t="s">
        <v>185</v>
      </c>
      <c r="D466" t="s">
        <v>569</v>
      </c>
      <c r="E466" t="s">
        <v>212</v>
      </c>
      <c r="G466" t="s">
        <v>598</v>
      </c>
      <c r="J466" t="s">
        <v>611</v>
      </c>
      <c r="K466" t="s">
        <v>199</v>
      </c>
      <c r="L466" t="s">
        <v>613</v>
      </c>
      <c r="R466" s="18">
        <v>3</v>
      </c>
      <c r="U466" s="1"/>
      <c r="V466" s="1"/>
      <c r="W466" s="1"/>
      <c r="X466" s="20"/>
      <c r="Y466" s="1"/>
      <c r="Z466" s="20"/>
      <c r="AA466" s="20"/>
      <c r="AB466" s="20" t="s">
        <v>184</v>
      </c>
      <c r="AC466" s="20"/>
      <c r="AD466" s="20"/>
      <c r="AE466" s="20"/>
      <c r="AF466" s="20"/>
      <c r="AG466" s="20"/>
      <c r="AI466" s="20"/>
      <c r="AL466" s="18" t="s">
        <v>184</v>
      </c>
      <c r="AM466" s="20"/>
      <c r="AP466" s="20"/>
      <c r="AS466" s="20"/>
      <c r="AV466" s="18" t="s">
        <v>184</v>
      </c>
      <c r="BD466" s="18">
        <v>7.0000000000000007E-2</v>
      </c>
      <c r="BG466" s="19"/>
    </row>
    <row r="467" spans="1:59">
      <c r="C467" t="s">
        <v>185</v>
      </c>
      <c r="D467" t="s">
        <v>569</v>
      </c>
      <c r="E467" t="s">
        <v>212</v>
      </c>
      <c r="G467" t="s">
        <v>594</v>
      </c>
      <c r="J467" t="s">
        <v>611</v>
      </c>
      <c r="K467" t="s">
        <v>199</v>
      </c>
      <c r="L467" t="s">
        <v>613</v>
      </c>
      <c r="R467" s="18">
        <v>3</v>
      </c>
      <c r="U467" s="1"/>
      <c r="V467" s="1"/>
      <c r="W467" s="1"/>
      <c r="X467" s="20"/>
      <c r="Y467" s="1"/>
      <c r="Z467" s="20"/>
      <c r="AA467" s="20"/>
      <c r="AB467" s="20" t="s">
        <v>184</v>
      </c>
      <c r="AC467" s="20"/>
      <c r="AD467" s="20"/>
      <c r="AE467" s="20"/>
      <c r="AF467" s="20"/>
      <c r="AG467" s="20"/>
      <c r="AI467" s="20"/>
      <c r="AL467" s="18" t="s">
        <v>184</v>
      </c>
      <c r="AM467" s="20"/>
      <c r="AP467" s="20"/>
      <c r="AS467" s="20"/>
      <c r="AV467" s="18" t="s">
        <v>184</v>
      </c>
      <c r="BD467" s="18">
        <v>0.04</v>
      </c>
      <c r="BG467" s="19"/>
    </row>
    <row r="468" spans="1:59">
      <c r="C468" t="s">
        <v>185</v>
      </c>
      <c r="D468" t="s">
        <v>569</v>
      </c>
      <c r="E468" t="s">
        <v>212</v>
      </c>
      <c r="G468" t="s">
        <v>596</v>
      </c>
      <c r="J468" t="s">
        <v>611</v>
      </c>
      <c r="K468" t="s">
        <v>199</v>
      </c>
      <c r="L468" t="s">
        <v>613</v>
      </c>
      <c r="R468" s="18">
        <v>3</v>
      </c>
      <c r="U468" s="1"/>
      <c r="V468" s="1"/>
      <c r="W468" s="1"/>
      <c r="X468" s="20"/>
      <c r="Y468" s="1"/>
      <c r="Z468" s="20"/>
      <c r="AA468" s="20"/>
      <c r="AB468" s="20" t="s">
        <v>184</v>
      </c>
      <c r="AC468" s="20"/>
      <c r="AD468" s="20"/>
      <c r="AE468" s="20"/>
      <c r="AF468" s="20"/>
      <c r="AG468" s="20"/>
      <c r="AI468" s="20"/>
      <c r="AL468" s="18" t="s">
        <v>184</v>
      </c>
      <c r="AM468" s="20"/>
      <c r="AP468" s="20"/>
      <c r="AS468" s="20"/>
      <c r="AV468" s="18" t="s">
        <v>184</v>
      </c>
      <c r="BD468" s="18">
        <v>0.03</v>
      </c>
      <c r="BG468" s="19"/>
    </row>
    <row r="469" spans="1:59">
      <c r="A469" t="s">
        <v>614</v>
      </c>
      <c r="B469" s="55" t="s">
        <v>615</v>
      </c>
      <c r="D469" t="s">
        <v>616</v>
      </c>
      <c r="E469" t="s">
        <v>123</v>
      </c>
      <c r="G469" t="s">
        <v>283</v>
      </c>
      <c r="H469" t="s">
        <v>167</v>
      </c>
      <c r="J469" t="s">
        <v>617</v>
      </c>
      <c r="K469" t="s">
        <v>126</v>
      </c>
      <c r="R469" s="18">
        <v>6</v>
      </c>
      <c r="S469" t="s">
        <v>129</v>
      </c>
      <c r="U469" t="s">
        <v>129</v>
      </c>
      <c r="V469" t="s">
        <v>129</v>
      </c>
      <c r="W469" s="1"/>
      <c r="X469" s="20"/>
      <c r="Y469" s="1"/>
      <c r="Z469" s="20"/>
      <c r="AA469" s="20"/>
      <c r="AB469" s="20" t="s">
        <v>184</v>
      </c>
      <c r="AC469" s="20"/>
      <c r="AD469" s="20"/>
      <c r="AE469" s="20"/>
      <c r="AF469" s="20"/>
      <c r="AG469" s="20"/>
      <c r="AI469" s="20"/>
      <c r="AL469" s="18" t="s">
        <v>184</v>
      </c>
      <c r="AM469" s="20"/>
      <c r="AP469" s="20">
        <v>0.01</v>
      </c>
      <c r="AS469" s="20">
        <v>0.04</v>
      </c>
      <c r="AU469" s="18" t="s">
        <v>130</v>
      </c>
      <c r="AZ469">
        <v>0.03</v>
      </c>
      <c r="BC469">
        <v>0.1</v>
      </c>
      <c r="BE469" s="18" t="s">
        <v>130</v>
      </c>
    </row>
    <row r="470" spans="1:59">
      <c r="D470" t="s">
        <v>616</v>
      </c>
      <c r="E470" t="s">
        <v>123</v>
      </c>
      <c r="G470" t="s">
        <v>283</v>
      </c>
      <c r="H470" t="s">
        <v>167</v>
      </c>
      <c r="J470" t="s">
        <v>618</v>
      </c>
      <c r="K470" t="s">
        <v>126</v>
      </c>
      <c r="R470" s="18">
        <v>6</v>
      </c>
      <c r="U470" s="1"/>
      <c r="V470" s="1"/>
      <c r="W470" s="1"/>
      <c r="X470" s="20"/>
      <c r="Y470" s="1"/>
      <c r="Z470" s="20"/>
      <c r="AA470" s="20"/>
      <c r="AB470" s="20" t="s">
        <v>184</v>
      </c>
      <c r="AC470" s="20"/>
      <c r="AD470" s="20"/>
      <c r="AE470" s="20"/>
      <c r="AF470" s="20"/>
      <c r="AG470" s="20"/>
      <c r="AI470" s="20"/>
      <c r="AL470" s="18" t="s">
        <v>184</v>
      </c>
      <c r="AM470" s="20"/>
      <c r="AP470" s="20">
        <v>0.01</v>
      </c>
      <c r="AS470" s="20">
        <v>0.04</v>
      </c>
      <c r="AU470" s="18" t="s">
        <v>130</v>
      </c>
      <c r="AZ470">
        <v>0.03</v>
      </c>
      <c r="BC470">
        <v>0.1</v>
      </c>
      <c r="BE470" s="18" t="s">
        <v>130</v>
      </c>
    </row>
    <row r="471" spans="1:59">
      <c r="D471" t="s">
        <v>616</v>
      </c>
      <c r="E471" t="s">
        <v>123</v>
      </c>
      <c r="G471" t="s">
        <v>283</v>
      </c>
      <c r="H471" t="s">
        <v>167</v>
      </c>
      <c r="J471" t="s">
        <v>619</v>
      </c>
      <c r="K471" t="s">
        <v>126</v>
      </c>
      <c r="R471" s="18">
        <v>6</v>
      </c>
      <c r="U471" s="1"/>
      <c r="V471" s="1"/>
      <c r="W471" s="1"/>
      <c r="X471" s="20"/>
      <c r="Y471" s="1"/>
      <c r="Z471" s="20"/>
      <c r="AA471" s="20"/>
      <c r="AB471" s="20" t="s">
        <v>184</v>
      </c>
      <c r="AC471" s="20"/>
      <c r="AD471" s="20"/>
      <c r="AE471" s="20"/>
      <c r="AF471" s="20"/>
      <c r="AG471" s="20"/>
      <c r="AI471" s="20"/>
      <c r="AL471" s="18" t="s">
        <v>184</v>
      </c>
      <c r="AM471" s="20"/>
      <c r="AP471" s="20">
        <v>0.01</v>
      </c>
      <c r="AS471" s="20">
        <v>0.04</v>
      </c>
      <c r="AU471" s="18" t="s">
        <v>130</v>
      </c>
      <c r="AZ471">
        <v>0.03</v>
      </c>
      <c r="BC471">
        <v>0.1</v>
      </c>
      <c r="BE471" s="18" t="s">
        <v>130</v>
      </c>
    </row>
    <row r="472" spans="1:59">
      <c r="D472" t="s">
        <v>616</v>
      </c>
      <c r="E472" t="s">
        <v>123</v>
      </c>
      <c r="G472" t="s">
        <v>283</v>
      </c>
      <c r="H472" t="s">
        <v>167</v>
      </c>
      <c r="J472" t="s">
        <v>620</v>
      </c>
      <c r="K472" t="s">
        <v>126</v>
      </c>
      <c r="R472" s="18">
        <v>6</v>
      </c>
      <c r="U472" s="1"/>
      <c r="V472" s="1"/>
      <c r="W472" s="1"/>
      <c r="X472" s="20"/>
      <c r="Y472" s="1"/>
      <c r="Z472" s="20"/>
      <c r="AA472" s="20"/>
      <c r="AB472" s="20" t="s">
        <v>184</v>
      </c>
      <c r="AC472" s="20"/>
      <c r="AD472" s="20"/>
      <c r="AE472" s="20"/>
      <c r="AF472" s="20"/>
      <c r="AG472" s="20"/>
      <c r="AI472" s="20"/>
      <c r="AL472" s="18" t="s">
        <v>184</v>
      </c>
      <c r="AM472" s="20"/>
      <c r="AP472" s="20">
        <v>0.01</v>
      </c>
      <c r="AS472" s="20">
        <v>0.04</v>
      </c>
      <c r="AT472" s="18">
        <v>1.19</v>
      </c>
      <c r="AW472" s="18">
        <v>0.18</v>
      </c>
      <c r="AZ472">
        <v>0.03</v>
      </c>
      <c r="BC472">
        <v>0.1</v>
      </c>
      <c r="BD472" s="18">
        <v>0.49</v>
      </c>
      <c r="BG472" s="18">
        <v>0.05</v>
      </c>
    </row>
    <row r="473" spans="1:59">
      <c r="D473" t="s">
        <v>616</v>
      </c>
      <c r="E473" t="s">
        <v>123</v>
      </c>
      <c r="G473" t="s">
        <v>283</v>
      </c>
      <c r="H473" t="s">
        <v>167</v>
      </c>
      <c r="J473" t="s">
        <v>621</v>
      </c>
      <c r="K473" t="s">
        <v>126</v>
      </c>
      <c r="R473" s="18">
        <v>6</v>
      </c>
      <c r="U473" s="1"/>
      <c r="V473" s="1"/>
      <c r="W473" s="1"/>
      <c r="X473" s="20"/>
      <c r="Y473" s="1"/>
      <c r="Z473" s="20"/>
      <c r="AA473" s="20"/>
      <c r="AB473" s="20" t="s">
        <v>184</v>
      </c>
      <c r="AC473" s="20"/>
      <c r="AD473" s="20"/>
      <c r="AE473" s="20"/>
      <c r="AF473" s="20"/>
      <c r="AG473" s="20"/>
      <c r="AI473" s="20"/>
      <c r="AL473" s="18" t="s">
        <v>184</v>
      </c>
      <c r="AM473" s="20"/>
      <c r="AP473" s="20">
        <v>0.01</v>
      </c>
      <c r="AS473" s="20">
        <v>0.04</v>
      </c>
      <c r="AT473" s="18">
        <v>6.54</v>
      </c>
      <c r="AW473" s="18">
        <v>0.38</v>
      </c>
      <c r="AZ473">
        <v>0.03</v>
      </c>
      <c r="BC473">
        <v>0.1</v>
      </c>
      <c r="BD473" s="18">
        <v>3.16</v>
      </c>
      <c r="BG473" s="18">
        <v>0.41</v>
      </c>
    </row>
    <row r="474" spans="1:59">
      <c r="D474" t="s">
        <v>616</v>
      </c>
      <c r="E474" t="s">
        <v>123</v>
      </c>
      <c r="G474" t="s">
        <v>283</v>
      </c>
      <c r="H474" t="s">
        <v>167</v>
      </c>
      <c r="J474" t="s">
        <v>617</v>
      </c>
      <c r="K474" t="s">
        <v>182</v>
      </c>
      <c r="L474" t="s">
        <v>622</v>
      </c>
      <c r="R474" s="18">
        <v>6</v>
      </c>
      <c r="U474" s="1"/>
      <c r="V474" s="1"/>
      <c r="W474" s="1"/>
      <c r="X474" s="20"/>
      <c r="Y474" s="1"/>
      <c r="Z474" s="20"/>
      <c r="AA474" s="20"/>
      <c r="AB474" s="20" t="s">
        <v>184</v>
      </c>
      <c r="AC474" s="20"/>
      <c r="AD474" s="20"/>
      <c r="AE474" s="20"/>
      <c r="AF474" s="20"/>
      <c r="AG474" s="20"/>
      <c r="AI474" s="20"/>
      <c r="AL474" s="18" t="s">
        <v>184</v>
      </c>
      <c r="AM474" s="20"/>
      <c r="AP474" s="20">
        <v>0.01</v>
      </c>
      <c r="AS474" s="20">
        <v>0.04</v>
      </c>
      <c r="AU474" s="18" t="s">
        <v>130</v>
      </c>
      <c r="AZ474">
        <v>0.03</v>
      </c>
      <c r="BC474">
        <v>0.1</v>
      </c>
      <c r="BE474" s="18" t="s">
        <v>130</v>
      </c>
    </row>
    <row r="475" spans="1:59">
      <c r="D475" t="s">
        <v>616</v>
      </c>
      <c r="E475" t="s">
        <v>123</v>
      </c>
      <c r="G475" t="s">
        <v>283</v>
      </c>
      <c r="H475" t="s">
        <v>167</v>
      </c>
      <c r="J475" t="s">
        <v>618</v>
      </c>
      <c r="K475" t="s">
        <v>182</v>
      </c>
      <c r="L475" t="s">
        <v>622</v>
      </c>
      <c r="R475" s="18">
        <v>6</v>
      </c>
      <c r="U475" s="1"/>
      <c r="V475" s="1"/>
      <c r="W475" s="1"/>
      <c r="X475" s="20"/>
      <c r="Y475" s="1"/>
      <c r="Z475" s="20"/>
      <c r="AA475" s="20"/>
      <c r="AB475" s="20" t="s">
        <v>184</v>
      </c>
      <c r="AC475" s="20"/>
      <c r="AD475" s="20"/>
      <c r="AE475" s="20"/>
      <c r="AF475" s="20"/>
      <c r="AG475" s="20"/>
      <c r="AI475" s="20"/>
      <c r="AL475" s="18" t="s">
        <v>184</v>
      </c>
      <c r="AM475" s="20"/>
      <c r="AP475" s="20">
        <v>0.01</v>
      </c>
      <c r="AS475" s="20">
        <v>0.04</v>
      </c>
      <c r="AU475" s="18" t="s">
        <v>130</v>
      </c>
      <c r="AZ475">
        <v>0.03</v>
      </c>
      <c r="BC475">
        <v>0.1</v>
      </c>
      <c r="BE475" s="18" t="s">
        <v>130</v>
      </c>
    </row>
    <row r="476" spans="1:59">
      <c r="D476" t="s">
        <v>616</v>
      </c>
      <c r="E476" t="s">
        <v>123</v>
      </c>
      <c r="G476" t="s">
        <v>283</v>
      </c>
      <c r="H476" t="s">
        <v>167</v>
      </c>
      <c r="J476" t="s">
        <v>619</v>
      </c>
      <c r="K476" t="s">
        <v>182</v>
      </c>
      <c r="L476" t="s">
        <v>622</v>
      </c>
      <c r="R476" s="18">
        <v>6</v>
      </c>
      <c r="U476" s="1"/>
      <c r="V476" s="1"/>
      <c r="W476" s="1"/>
      <c r="X476" s="20"/>
      <c r="Y476" s="1"/>
      <c r="Z476" s="20"/>
      <c r="AA476" s="20"/>
      <c r="AB476" s="20" t="s">
        <v>184</v>
      </c>
      <c r="AC476" s="20"/>
      <c r="AD476" s="20"/>
      <c r="AE476" s="20"/>
      <c r="AF476" s="20"/>
      <c r="AG476" s="20"/>
      <c r="AI476" s="20"/>
      <c r="AL476" s="18" t="s">
        <v>184</v>
      </c>
      <c r="AM476" s="20"/>
      <c r="AP476" s="20">
        <v>0.01</v>
      </c>
      <c r="AS476" s="20">
        <v>0.04</v>
      </c>
      <c r="AU476" s="18" t="s">
        <v>130</v>
      </c>
      <c r="AZ476">
        <v>0.03</v>
      </c>
      <c r="BC476">
        <v>0.1</v>
      </c>
      <c r="BE476" s="18" t="s">
        <v>130</v>
      </c>
    </row>
    <row r="477" spans="1:59">
      <c r="D477" t="s">
        <v>616</v>
      </c>
      <c r="E477" t="s">
        <v>123</v>
      </c>
      <c r="G477" t="s">
        <v>283</v>
      </c>
      <c r="H477" t="s">
        <v>167</v>
      </c>
      <c r="J477" t="s">
        <v>620</v>
      </c>
      <c r="K477" t="s">
        <v>182</v>
      </c>
      <c r="L477" t="s">
        <v>622</v>
      </c>
      <c r="R477" s="18">
        <v>6</v>
      </c>
      <c r="U477" s="1"/>
      <c r="V477" s="1"/>
      <c r="W477" s="1"/>
      <c r="X477" s="20"/>
      <c r="Y477" s="1"/>
      <c r="Z477" s="20"/>
      <c r="AA477" s="20"/>
      <c r="AB477" s="20" t="s">
        <v>184</v>
      </c>
      <c r="AC477" s="20"/>
      <c r="AD477" s="20"/>
      <c r="AE477" s="20"/>
      <c r="AF477" s="20"/>
      <c r="AG477" s="20"/>
      <c r="AI477" s="20"/>
      <c r="AL477" s="18" t="s">
        <v>184</v>
      </c>
      <c r="AM477" s="20"/>
      <c r="AP477" s="20">
        <v>0.01</v>
      </c>
      <c r="AS477" s="20">
        <v>0.04</v>
      </c>
      <c r="AT477" s="18">
        <v>3.29</v>
      </c>
      <c r="AW477" s="18">
        <v>0.47</v>
      </c>
      <c r="AZ477">
        <v>0.03</v>
      </c>
      <c r="BC477">
        <v>0.1</v>
      </c>
      <c r="BD477" s="18">
        <v>1.48</v>
      </c>
      <c r="BG477" s="18">
        <v>0.1</v>
      </c>
    </row>
    <row r="478" spans="1:59">
      <c r="D478" t="s">
        <v>616</v>
      </c>
      <c r="E478" t="s">
        <v>123</v>
      </c>
      <c r="G478" t="s">
        <v>283</v>
      </c>
      <c r="H478" t="s">
        <v>167</v>
      </c>
      <c r="J478" t="s">
        <v>621</v>
      </c>
      <c r="K478" t="s">
        <v>182</v>
      </c>
      <c r="L478" t="s">
        <v>622</v>
      </c>
      <c r="R478" s="18">
        <v>6</v>
      </c>
      <c r="U478" s="1"/>
      <c r="V478" s="1"/>
      <c r="W478" s="1"/>
      <c r="X478" s="20"/>
      <c r="Y478" s="1"/>
      <c r="Z478" s="20"/>
      <c r="AA478" s="20"/>
      <c r="AB478" s="20" t="s">
        <v>184</v>
      </c>
      <c r="AC478" s="20"/>
      <c r="AD478" s="20"/>
      <c r="AE478" s="20"/>
      <c r="AF478" s="20"/>
      <c r="AG478" s="20"/>
      <c r="AI478" s="20"/>
      <c r="AL478" s="18" t="s">
        <v>184</v>
      </c>
      <c r="AM478" s="20"/>
      <c r="AP478" s="20">
        <v>0.01</v>
      </c>
      <c r="AS478" s="20">
        <v>0.04</v>
      </c>
      <c r="AT478" s="18">
        <v>9.42</v>
      </c>
      <c r="AW478" s="21">
        <v>0.6</v>
      </c>
      <c r="AZ478">
        <v>0.03</v>
      </c>
      <c r="BC478">
        <v>0.1</v>
      </c>
      <c r="BD478" s="18">
        <v>2.44</v>
      </c>
      <c r="BG478" s="18">
        <v>0.26</v>
      </c>
    </row>
    <row r="479" spans="1:59">
      <c r="A479" t="s">
        <v>623</v>
      </c>
      <c r="B479" s="55" t="s">
        <v>624</v>
      </c>
      <c r="D479" t="s">
        <v>625</v>
      </c>
      <c r="E479" t="s">
        <v>123</v>
      </c>
      <c r="G479" t="s">
        <v>283</v>
      </c>
      <c r="H479" t="s">
        <v>626</v>
      </c>
      <c r="K479" t="s">
        <v>126</v>
      </c>
      <c r="P479">
        <v>8</v>
      </c>
      <c r="R479" s="18">
        <v>2</v>
      </c>
      <c r="S479" s="1" t="s">
        <v>154</v>
      </c>
      <c r="U479" s="1" t="s">
        <v>154</v>
      </c>
      <c r="V479" s="1" t="s">
        <v>154</v>
      </c>
      <c r="W479" s="1"/>
      <c r="X479" s="20"/>
      <c r="Z479" s="20"/>
      <c r="AA479" s="20"/>
      <c r="AB479" s="20" t="s">
        <v>184</v>
      </c>
      <c r="AC479" s="20"/>
      <c r="AD479" s="20"/>
      <c r="AE479" s="20"/>
      <c r="AF479" s="20"/>
      <c r="AG479" s="20"/>
      <c r="AI479" s="20"/>
      <c r="AL479" s="18" t="s">
        <v>184</v>
      </c>
      <c r="AM479" s="20"/>
      <c r="AP479" s="20">
        <v>0.01</v>
      </c>
      <c r="AS479" s="20">
        <v>0.04</v>
      </c>
      <c r="AT479" s="18">
        <v>1.51</v>
      </c>
      <c r="AW479" s="18">
        <v>0.09</v>
      </c>
      <c r="AZ479">
        <v>0.03</v>
      </c>
      <c r="BC479">
        <v>0.1</v>
      </c>
      <c r="BD479" s="18">
        <v>4.46</v>
      </c>
      <c r="BG479" s="18">
        <v>0.39</v>
      </c>
    </row>
    <row r="480" spans="1:59">
      <c r="D480" t="s">
        <v>625</v>
      </c>
      <c r="E480" t="s">
        <v>123</v>
      </c>
      <c r="G480" t="s">
        <v>283</v>
      </c>
      <c r="H480" t="s">
        <v>627</v>
      </c>
      <c r="K480" t="s">
        <v>126</v>
      </c>
      <c r="P480">
        <v>8</v>
      </c>
      <c r="R480" s="18">
        <v>2</v>
      </c>
      <c r="U480" s="1"/>
      <c r="V480" s="1"/>
      <c r="W480" s="1"/>
      <c r="X480" s="20"/>
      <c r="Y480" s="1"/>
      <c r="Z480" s="20"/>
      <c r="AA480" s="20"/>
      <c r="AB480" s="20" t="s">
        <v>184</v>
      </c>
      <c r="AC480" s="20"/>
      <c r="AD480" s="20"/>
      <c r="AE480" s="20"/>
      <c r="AF480" s="20"/>
      <c r="AG480" s="20"/>
      <c r="AI480" s="20"/>
      <c r="AL480" s="18" t="s">
        <v>184</v>
      </c>
      <c r="AM480" s="20"/>
      <c r="AP480" s="20">
        <v>0.01</v>
      </c>
      <c r="AS480" s="20">
        <v>0.04</v>
      </c>
      <c r="AT480" s="18">
        <v>2.68</v>
      </c>
      <c r="AW480" s="18">
        <v>0.26</v>
      </c>
      <c r="AZ480">
        <v>0.03</v>
      </c>
      <c r="BC480">
        <v>0.1</v>
      </c>
      <c r="BD480" s="18">
        <v>4.42</v>
      </c>
      <c r="BG480" s="18">
        <v>0.42</v>
      </c>
    </row>
    <row r="481" spans="4:59">
      <c r="D481" t="s">
        <v>625</v>
      </c>
      <c r="E481" t="s">
        <v>123</v>
      </c>
      <c r="G481" t="s">
        <v>283</v>
      </c>
      <c r="H481" t="s">
        <v>628</v>
      </c>
      <c r="K481" t="s">
        <v>126</v>
      </c>
      <c r="P481">
        <v>8</v>
      </c>
      <c r="R481" s="18">
        <v>2</v>
      </c>
      <c r="U481" s="1"/>
      <c r="V481" s="1"/>
      <c r="W481" s="1"/>
      <c r="X481" s="20"/>
      <c r="Y481" s="1"/>
      <c r="Z481" s="20"/>
      <c r="AA481" s="20"/>
      <c r="AB481" s="20" t="s">
        <v>184</v>
      </c>
      <c r="AC481" s="20"/>
      <c r="AD481" s="20"/>
      <c r="AE481" s="20"/>
      <c r="AF481" s="20"/>
      <c r="AG481" s="20"/>
      <c r="AI481" s="20"/>
      <c r="AL481" s="18" t="s">
        <v>184</v>
      </c>
      <c r="AM481" s="20"/>
      <c r="AP481" s="20">
        <v>0.01</v>
      </c>
      <c r="AS481" s="20">
        <v>0.04</v>
      </c>
      <c r="AT481" s="18">
        <v>3.18</v>
      </c>
      <c r="AW481" s="18">
        <v>0.27</v>
      </c>
      <c r="AZ481">
        <v>0.03</v>
      </c>
      <c r="BC481">
        <v>0.1</v>
      </c>
      <c r="BD481" s="18">
        <v>4.78</v>
      </c>
      <c r="BG481" s="18">
        <v>0.41</v>
      </c>
    </row>
    <row r="482" spans="4:59">
      <c r="D482" t="s">
        <v>625</v>
      </c>
      <c r="E482" t="s">
        <v>123</v>
      </c>
      <c r="G482" t="s">
        <v>283</v>
      </c>
      <c r="H482" t="s">
        <v>629</v>
      </c>
      <c r="K482" t="s">
        <v>126</v>
      </c>
      <c r="P482">
        <v>8</v>
      </c>
      <c r="R482" s="18">
        <v>2</v>
      </c>
      <c r="U482" s="1"/>
      <c r="V482" s="1"/>
      <c r="W482" s="1"/>
      <c r="X482" s="20"/>
      <c r="Y482" s="1"/>
      <c r="Z482" s="20"/>
      <c r="AA482" s="20"/>
      <c r="AB482" s="20" t="s">
        <v>184</v>
      </c>
      <c r="AC482" s="20"/>
      <c r="AD482" s="20"/>
      <c r="AE482" s="20"/>
      <c r="AF482" s="20"/>
      <c r="AG482" s="20"/>
      <c r="AI482" s="20"/>
      <c r="AL482" s="18" t="s">
        <v>184</v>
      </c>
      <c r="AM482" s="20"/>
      <c r="AP482" s="20">
        <v>0.01</v>
      </c>
      <c r="AS482" s="20">
        <v>0.04</v>
      </c>
      <c r="AT482" s="18">
        <v>3.95</v>
      </c>
      <c r="AW482" s="18">
        <v>0.41</v>
      </c>
      <c r="AZ482">
        <v>0.03</v>
      </c>
      <c r="BC482">
        <v>0.1</v>
      </c>
      <c r="BD482" s="18">
        <v>4.51</v>
      </c>
      <c r="BG482" s="18">
        <v>0.39</v>
      </c>
    </row>
    <row r="483" spans="4:59">
      <c r="D483" t="s">
        <v>625</v>
      </c>
      <c r="E483" t="s">
        <v>123</v>
      </c>
      <c r="G483" t="s">
        <v>283</v>
      </c>
      <c r="H483" t="s">
        <v>630</v>
      </c>
      <c r="K483" t="s">
        <v>126</v>
      </c>
      <c r="P483">
        <v>8</v>
      </c>
      <c r="R483" s="18">
        <v>2</v>
      </c>
      <c r="U483" s="1"/>
      <c r="V483" s="1"/>
      <c r="W483" s="1"/>
      <c r="X483" s="20"/>
      <c r="Y483" s="1"/>
      <c r="Z483" s="20"/>
      <c r="AA483" s="20"/>
      <c r="AB483" s="20" t="s">
        <v>184</v>
      </c>
      <c r="AC483" s="20"/>
      <c r="AD483" s="20"/>
      <c r="AE483" s="20"/>
      <c r="AF483" s="20"/>
      <c r="AG483" s="20"/>
      <c r="AI483" s="20"/>
      <c r="AL483" s="18" t="s">
        <v>184</v>
      </c>
      <c r="AM483" s="20"/>
      <c r="AP483" s="20">
        <v>0.01</v>
      </c>
      <c r="AS483" s="20">
        <v>0.04</v>
      </c>
      <c r="AT483" s="18">
        <v>3.28</v>
      </c>
      <c r="AW483" s="18">
        <v>0.21</v>
      </c>
      <c r="AZ483">
        <v>0.03</v>
      </c>
      <c r="BC483">
        <v>0.1</v>
      </c>
      <c r="BD483" s="18">
        <v>0.11</v>
      </c>
      <c r="BG483" s="18">
        <v>0.01</v>
      </c>
    </row>
    <row r="484" spans="4:59">
      <c r="D484" t="s">
        <v>625</v>
      </c>
      <c r="E484" t="s">
        <v>123</v>
      </c>
      <c r="G484" t="s">
        <v>283</v>
      </c>
      <c r="H484" t="s">
        <v>631</v>
      </c>
      <c r="K484" t="s">
        <v>126</v>
      </c>
      <c r="P484">
        <v>8</v>
      </c>
      <c r="R484" s="18">
        <v>2</v>
      </c>
      <c r="U484" s="1"/>
      <c r="V484" s="1"/>
      <c r="W484" s="1"/>
      <c r="X484" s="20"/>
      <c r="Y484" s="1"/>
      <c r="Z484" s="20"/>
      <c r="AA484" s="20"/>
      <c r="AB484" s="20" t="s">
        <v>184</v>
      </c>
      <c r="AC484" s="20"/>
      <c r="AD484" s="20"/>
      <c r="AE484" s="20"/>
      <c r="AF484" s="20"/>
      <c r="AG484" s="20"/>
      <c r="AI484" s="20"/>
      <c r="AL484" s="18" t="s">
        <v>184</v>
      </c>
      <c r="AM484" s="20"/>
      <c r="AP484" s="20">
        <v>0.01</v>
      </c>
      <c r="AS484" s="20">
        <v>0.04</v>
      </c>
      <c r="AT484" s="18">
        <v>2.14</v>
      </c>
      <c r="AW484" s="18">
        <v>0.42</v>
      </c>
      <c r="AZ484">
        <v>0.03</v>
      </c>
      <c r="BC484">
        <v>0.1</v>
      </c>
      <c r="BD484" s="18">
        <v>2.2999999999999998</v>
      </c>
      <c r="BG484" s="18">
        <v>0.15</v>
      </c>
    </row>
    <row r="485" spans="4:59">
      <c r="D485" t="s">
        <v>625</v>
      </c>
      <c r="E485" t="s">
        <v>123</v>
      </c>
      <c r="G485" t="s">
        <v>283</v>
      </c>
      <c r="H485" t="s">
        <v>632</v>
      </c>
      <c r="K485" t="s">
        <v>126</v>
      </c>
      <c r="P485">
        <v>8</v>
      </c>
      <c r="R485" s="18">
        <v>2</v>
      </c>
      <c r="U485" s="1"/>
      <c r="V485" s="1"/>
      <c r="W485" s="1"/>
      <c r="X485" s="20"/>
      <c r="Y485" s="1"/>
      <c r="Z485" s="20"/>
      <c r="AA485" s="20"/>
      <c r="AB485" s="20" t="s">
        <v>184</v>
      </c>
      <c r="AC485" s="20"/>
      <c r="AD485" s="20"/>
      <c r="AE485" s="20"/>
      <c r="AF485" s="20"/>
      <c r="AG485" s="20"/>
      <c r="AI485" s="20"/>
      <c r="AL485" s="18" t="s">
        <v>184</v>
      </c>
      <c r="AM485" s="20"/>
      <c r="AP485" s="20">
        <v>0.01</v>
      </c>
      <c r="AS485" s="20">
        <v>0.04</v>
      </c>
      <c r="AT485" s="18">
        <v>1.42</v>
      </c>
      <c r="AW485" s="18">
        <v>0.16</v>
      </c>
      <c r="AZ485">
        <v>0.03</v>
      </c>
      <c r="BC485">
        <v>0.1</v>
      </c>
      <c r="BD485" s="18">
        <v>1.87</v>
      </c>
      <c r="BG485" s="18">
        <v>0.75</v>
      </c>
    </row>
    <row r="486" spans="4:59">
      <c r="D486" t="s">
        <v>625</v>
      </c>
      <c r="E486" t="s">
        <v>123</v>
      </c>
      <c r="G486" t="s">
        <v>283</v>
      </c>
      <c r="H486" t="s">
        <v>633</v>
      </c>
      <c r="K486" t="s">
        <v>126</v>
      </c>
      <c r="P486">
        <v>8</v>
      </c>
      <c r="R486" s="18">
        <v>2</v>
      </c>
      <c r="U486" s="1"/>
      <c r="V486" s="1"/>
      <c r="W486" s="1"/>
      <c r="X486" s="20"/>
      <c r="Y486" s="1"/>
      <c r="Z486" s="20"/>
      <c r="AA486" s="20"/>
      <c r="AB486" s="20" t="s">
        <v>184</v>
      </c>
      <c r="AC486" s="20"/>
      <c r="AD486" s="20"/>
      <c r="AE486" s="20"/>
      <c r="AF486" s="20"/>
      <c r="AG486" s="20"/>
      <c r="AI486" s="20"/>
      <c r="AL486" s="18" t="s">
        <v>184</v>
      </c>
      <c r="AM486" s="20"/>
      <c r="AP486" s="20">
        <v>0.01</v>
      </c>
      <c r="AS486" s="20">
        <v>0.04</v>
      </c>
      <c r="AT486" s="18">
        <v>5.5</v>
      </c>
      <c r="AW486" s="18">
        <v>0.72</v>
      </c>
      <c r="AZ486">
        <v>0.03</v>
      </c>
      <c r="BC486">
        <v>0.1</v>
      </c>
      <c r="BD486" s="18">
        <v>1.2</v>
      </c>
      <c r="BG486" s="18">
        <v>0.04</v>
      </c>
    </row>
    <row r="487" spans="4:59">
      <c r="D487" t="s">
        <v>625</v>
      </c>
      <c r="E487" t="s">
        <v>123</v>
      </c>
      <c r="G487" t="s">
        <v>283</v>
      </c>
      <c r="H487" t="s">
        <v>634</v>
      </c>
      <c r="K487" t="s">
        <v>126</v>
      </c>
      <c r="P487">
        <v>8</v>
      </c>
      <c r="R487" s="18">
        <v>2</v>
      </c>
      <c r="U487" s="1"/>
      <c r="V487" s="1"/>
      <c r="W487" s="1"/>
      <c r="X487" s="20"/>
      <c r="Y487" s="1"/>
      <c r="Z487" s="20"/>
      <c r="AA487" s="20"/>
      <c r="AB487" s="20" t="s">
        <v>184</v>
      </c>
      <c r="AC487" s="20"/>
      <c r="AD487" s="20"/>
      <c r="AE487" s="20"/>
      <c r="AF487" s="20"/>
      <c r="AG487" s="20"/>
      <c r="AI487" s="20"/>
      <c r="AL487" s="18" t="s">
        <v>184</v>
      </c>
      <c r="AM487" s="20"/>
      <c r="AP487" s="20">
        <v>0.01</v>
      </c>
      <c r="AS487" s="20">
        <v>0.04</v>
      </c>
      <c r="AT487" s="18">
        <v>4.75</v>
      </c>
      <c r="AW487" s="18">
        <v>0.41</v>
      </c>
      <c r="AZ487">
        <v>0.03</v>
      </c>
      <c r="BC487">
        <v>0.1</v>
      </c>
      <c r="BD487" s="18">
        <v>1.84</v>
      </c>
      <c r="BG487" s="18">
        <v>0.16</v>
      </c>
    </row>
    <row r="488" spans="4:59">
      <c r="D488" t="s">
        <v>625</v>
      </c>
      <c r="E488" t="s">
        <v>123</v>
      </c>
      <c r="G488" t="s">
        <v>283</v>
      </c>
      <c r="H488" t="s">
        <v>635</v>
      </c>
      <c r="K488" t="s">
        <v>126</v>
      </c>
      <c r="P488">
        <v>8</v>
      </c>
      <c r="R488" s="18">
        <v>2</v>
      </c>
      <c r="U488" s="1"/>
      <c r="V488" s="1"/>
      <c r="W488" s="1"/>
      <c r="X488" s="20"/>
      <c r="Y488" s="1"/>
      <c r="Z488" s="20"/>
      <c r="AA488" s="20"/>
      <c r="AB488" s="20" t="s">
        <v>184</v>
      </c>
      <c r="AC488" s="20"/>
      <c r="AD488" s="20"/>
      <c r="AE488" s="20"/>
      <c r="AF488" s="20"/>
      <c r="AG488" s="20"/>
      <c r="AI488" s="20"/>
      <c r="AL488" s="18" t="s">
        <v>184</v>
      </c>
      <c r="AM488" s="20"/>
      <c r="AP488" s="20">
        <v>0.01</v>
      </c>
      <c r="AS488" s="20">
        <v>0.04</v>
      </c>
      <c r="AT488" s="18">
        <v>4.59</v>
      </c>
      <c r="AW488" s="18">
        <v>0.31</v>
      </c>
      <c r="AZ488">
        <v>0.03</v>
      </c>
      <c r="BC488">
        <v>0.1</v>
      </c>
      <c r="BD488" s="18">
        <v>2.27</v>
      </c>
      <c r="BG488" s="18">
        <v>0.1</v>
      </c>
    </row>
    <row r="489" spans="4:59">
      <c r="D489" t="s">
        <v>625</v>
      </c>
      <c r="E489" t="s">
        <v>123</v>
      </c>
      <c r="G489" t="s">
        <v>283</v>
      </c>
      <c r="H489" t="s">
        <v>636</v>
      </c>
      <c r="K489" t="s">
        <v>126</v>
      </c>
      <c r="P489">
        <v>8</v>
      </c>
      <c r="R489" s="18">
        <v>2</v>
      </c>
      <c r="U489" s="1"/>
      <c r="V489" s="1"/>
      <c r="W489" s="1"/>
      <c r="X489" s="20"/>
      <c r="Y489" s="1"/>
      <c r="Z489" s="20"/>
      <c r="AA489" s="20"/>
      <c r="AB489" s="20" t="s">
        <v>184</v>
      </c>
      <c r="AC489" s="20"/>
      <c r="AD489" s="20"/>
      <c r="AE489" s="20"/>
      <c r="AF489" s="20"/>
      <c r="AG489" s="20"/>
      <c r="AI489" s="20"/>
      <c r="AL489" s="18" t="s">
        <v>184</v>
      </c>
      <c r="AM489" s="20"/>
      <c r="AP489" s="20">
        <v>0.01</v>
      </c>
      <c r="AS489" s="20">
        <v>0.04</v>
      </c>
      <c r="AT489" s="18">
        <v>5.33</v>
      </c>
      <c r="AW489" s="18">
        <v>0.43</v>
      </c>
      <c r="AZ489">
        <v>0.03</v>
      </c>
      <c r="BC489">
        <v>0.1</v>
      </c>
      <c r="BD489" s="18">
        <v>3.41</v>
      </c>
      <c r="BG489" s="18">
        <v>0.25</v>
      </c>
    </row>
    <row r="490" spans="4:59">
      <c r="D490" t="s">
        <v>625</v>
      </c>
      <c r="E490" t="s">
        <v>123</v>
      </c>
      <c r="G490" t="s">
        <v>283</v>
      </c>
      <c r="H490" t="s">
        <v>637</v>
      </c>
      <c r="K490" t="s">
        <v>126</v>
      </c>
      <c r="P490">
        <v>8</v>
      </c>
      <c r="R490" s="18">
        <v>2</v>
      </c>
      <c r="U490" s="1"/>
      <c r="V490" s="1"/>
      <c r="W490" s="1"/>
      <c r="X490" s="20"/>
      <c r="Y490" s="1"/>
      <c r="Z490" s="20"/>
      <c r="AA490" s="20"/>
      <c r="AB490" s="20" t="s">
        <v>184</v>
      </c>
      <c r="AC490" s="20"/>
      <c r="AD490" s="20"/>
      <c r="AE490" s="20"/>
      <c r="AF490" s="20"/>
      <c r="AG490" s="20"/>
      <c r="AI490" s="20"/>
      <c r="AL490" s="18" t="s">
        <v>184</v>
      </c>
      <c r="AM490" s="20"/>
      <c r="AP490" s="20">
        <v>0.01</v>
      </c>
      <c r="AS490" s="20">
        <v>0.04</v>
      </c>
      <c r="AT490" s="18">
        <v>5.91</v>
      </c>
      <c r="AW490" s="18">
        <v>0.41</v>
      </c>
      <c r="AZ490">
        <v>0.03</v>
      </c>
      <c r="BC490">
        <v>0.1</v>
      </c>
      <c r="BD490" s="18">
        <v>4.08</v>
      </c>
      <c r="BG490" s="18">
        <v>0.36</v>
      </c>
    </row>
    <row r="491" spans="4:59">
      <c r="D491" t="s">
        <v>625</v>
      </c>
      <c r="E491" t="s">
        <v>123</v>
      </c>
      <c r="G491" t="s">
        <v>283</v>
      </c>
      <c r="H491" t="s">
        <v>638</v>
      </c>
      <c r="K491" t="s">
        <v>126</v>
      </c>
      <c r="P491">
        <v>8</v>
      </c>
      <c r="R491" s="18">
        <v>2</v>
      </c>
      <c r="U491" s="1"/>
      <c r="V491" s="1"/>
      <c r="W491" s="1"/>
      <c r="X491" s="20"/>
      <c r="Y491" s="1"/>
      <c r="Z491" s="20"/>
      <c r="AA491" s="20"/>
      <c r="AB491" s="20" t="s">
        <v>184</v>
      </c>
      <c r="AC491" s="20"/>
      <c r="AD491" s="20"/>
      <c r="AE491" s="20"/>
      <c r="AF491" s="20"/>
      <c r="AG491" s="20"/>
      <c r="AI491" s="20"/>
      <c r="AL491" s="18" t="s">
        <v>184</v>
      </c>
      <c r="AM491" s="20"/>
      <c r="AP491" s="20">
        <v>0.01</v>
      </c>
      <c r="AS491" s="20">
        <v>0.04</v>
      </c>
      <c r="AT491" s="18">
        <v>5.18</v>
      </c>
      <c r="AW491" s="18">
        <v>0.5</v>
      </c>
      <c r="AZ491">
        <v>0.03</v>
      </c>
      <c r="BC491">
        <v>0.1</v>
      </c>
      <c r="BD491" s="18">
        <v>2.37</v>
      </c>
      <c r="BG491" s="18">
        <v>0.15</v>
      </c>
    </row>
    <row r="492" spans="4:59">
      <c r="D492" t="s">
        <v>625</v>
      </c>
      <c r="E492" t="s">
        <v>123</v>
      </c>
      <c r="G492" t="s">
        <v>283</v>
      </c>
      <c r="H492" t="s">
        <v>639</v>
      </c>
      <c r="K492" t="s">
        <v>126</v>
      </c>
      <c r="P492">
        <v>8</v>
      </c>
      <c r="R492" s="18">
        <v>2</v>
      </c>
      <c r="U492" s="1"/>
      <c r="V492" s="1"/>
      <c r="W492" s="1"/>
      <c r="X492" s="20"/>
      <c r="Y492" s="1"/>
      <c r="Z492" s="20"/>
      <c r="AA492" s="20"/>
      <c r="AB492" s="20" t="s">
        <v>184</v>
      </c>
      <c r="AC492" s="20"/>
      <c r="AD492" s="20"/>
      <c r="AE492" s="20"/>
      <c r="AF492" s="20"/>
      <c r="AG492" s="20"/>
      <c r="AI492" s="20"/>
      <c r="AL492" s="18" t="s">
        <v>184</v>
      </c>
      <c r="AM492" s="20"/>
      <c r="AP492" s="20">
        <v>0.01</v>
      </c>
      <c r="AS492" s="20">
        <v>0.04</v>
      </c>
      <c r="AT492" s="18">
        <v>4.09</v>
      </c>
      <c r="AW492" s="18">
        <v>0.28999999999999998</v>
      </c>
      <c r="AZ492">
        <v>0.03</v>
      </c>
      <c r="BC492">
        <v>0.1</v>
      </c>
      <c r="BD492" s="18">
        <v>1.8</v>
      </c>
      <c r="BG492" s="18">
        <v>0.13</v>
      </c>
    </row>
    <row r="493" spans="4:59">
      <c r="D493" t="s">
        <v>625</v>
      </c>
      <c r="E493" t="s">
        <v>123</v>
      </c>
      <c r="G493" t="s">
        <v>283</v>
      </c>
      <c r="H493" t="s">
        <v>640</v>
      </c>
      <c r="K493" t="s">
        <v>126</v>
      </c>
      <c r="P493">
        <v>8</v>
      </c>
      <c r="R493" s="18">
        <v>2</v>
      </c>
      <c r="U493" s="1"/>
      <c r="V493" s="1"/>
      <c r="W493" s="1"/>
      <c r="X493" s="20"/>
      <c r="Y493" s="1"/>
      <c r="Z493" s="20"/>
      <c r="AA493" s="20"/>
      <c r="AB493" s="20" t="s">
        <v>184</v>
      </c>
      <c r="AC493" s="20"/>
      <c r="AD493" s="20"/>
      <c r="AE493" s="20"/>
      <c r="AF493" s="20"/>
      <c r="AG493" s="20"/>
      <c r="AI493" s="20"/>
      <c r="AL493" s="18" t="s">
        <v>184</v>
      </c>
      <c r="AM493" s="20"/>
      <c r="AP493" s="20">
        <v>0.01</v>
      </c>
      <c r="AS493" s="20">
        <v>0.04</v>
      </c>
      <c r="AT493" s="18">
        <v>4.9800000000000004</v>
      </c>
      <c r="AW493" s="18">
        <v>0.39</v>
      </c>
      <c r="AZ493">
        <v>0.03</v>
      </c>
      <c r="BC493">
        <v>0.1</v>
      </c>
      <c r="BD493" s="18">
        <v>1.9</v>
      </c>
      <c r="BG493" s="18">
        <v>0.45</v>
      </c>
    </row>
    <row r="494" spans="4:59">
      <c r="D494" t="s">
        <v>625</v>
      </c>
      <c r="E494" t="s">
        <v>123</v>
      </c>
      <c r="G494" t="s">
        <v>283</v>
      </c>
      <c r="H494" t="s">
        <v>641</v>
      </c>
      <c r="K494" t="s">
        <v>126</v>
      </c>
      <c r="P494">
        <v>8</v>
      </c>
      <c r="R494" s="18">
        <v>2</v>
      </c>
      <c r="U494" s="1"/>
      <c r="V494" s="1"/>
      <c r="W494" s="1"/>
      <c r="X494" s="20"/>
      <c r="Y494" s="1"/>
      <c r="Z494" s="20"/>
      <c r="AA494" s="20"/>
      <c r="AB494" s="20" t="s">
        <v>184</v>
      </c>
      <c r="AC494" s="20"/>
      <c r="AD494" s="20"/>
      <c r="AE494" s="20"/>
      <c r="AF494" s="20"/>
      <c r="AG494" s="20"/>
      <c r="AI494" s="20"/>
      <c r="AL494" s="18" t="s">
        <v>184</v>
      </c>
      <c r="AM494" s="20"/>
      <c r="AP494" s="20">
        <v>0.01</v>
      </c>
      <c r="AS494" s="20">
        <v>0.04</v>
      </c>
      <c r="AT494" s="18">
        <v>5.08</v>
      </c>
      <c r="AW494" s="18">
        <v>0.43</v>
      </c>
      <c r="AZ494">
        <v>0.03</v>
      </c>
      <c r="BC494">
        <v>0.1</v>
      </c>
      <c r="BD494" s="18">
        <v>2.15</v>
      </c>
      <c r="BG494" s="18">
        <v>0.2</v>
      </c>
    </row>
    <row r="495" spans="4:59">
      <c r="D495" t="s">
        <v>625</v>
      </c>
      <c r="E495" t="s">
        <v>123</v>
      </c>
      <c r="G495" t="s">
        <v>283</v>
      </c>
      <c r="H495" t="s">
        <v>642</v>
      </c>
      <c r="K495" t="s">
        <v>126</v>
      </c>
      <c r="P495">
        <v>8</v>
      </c>
      <c r="R495" s="18">
        <v>2</v>
      </c>
      <c r="U495" s="1"/>
      <c r="V495" s="1"/>
      <c r="W495" s="1"/>
      <c r="X495" s="20"/>
      <c r="Y495" s="1"/>
      <c r="Z495" s="20"/>
      <c r="AA495" s="20"/>
      <c r="AB495" s="20" t="s">
        <v>184</v>
      </c>
      <c r="AC495" s="20"/>
      <c r="AD495" s="20"/>
      <c r="AE495" s="20"/>
      <c r="AF495" s="20"/>
      <c r="AG495" s="20"/>
      <c r="AI495" s="20"/>
      <c r="AL495" s="18" t="s">
        <v>184</v>
      </c>
      <c r="AM495" s="20"/>
      <c r="AP495" s="20">
        <v>0.01</v>
      </c>
      <c r="AS495" s="20">
        <v>0.04</v>
      </c>
      <c r="AT495" s="18">
        <v>2.9</v>
      </c>
      <c r="AW495" s="18">
        <v>0.22</v>
      </c>
      <c r="AZ495">
        <v>0.03</v>
      </c>
      <c r="BC495">
        <v>0.1</v>
      </c>
      <c r="BD495" s="18">
        <v>0.64</v>
      </c>
      <c r="BG495" s="18">
        <v>0.02</v>
      </c>
    </row>
    <row r="496" spans="4:59">
      <c r="D496" t="s">
        <v>625</v>
      </c>
      <c r="E496" t="s">
        <v>123</v>
      </c>
      <c r="G496" t="s">
        <v>283</v>
      </c>
      <c r="H496" t="s">
        <v>643</v>
      </c>
      <c r="K496" t="s">
        <v>126</v>
      </c>
      <c r="P496">
        <v>8</v>
      </c>
      <c r="R496" s="18">
        <v>2</v>
      </c>
      <c r="U496" s="1"/>
      <c r="V496" s="1"/>
      <c r="W496" s="1"/>
      <c r="X496" s="20"/>
      <c r="Y496" s="1"/>
      <c r="Z496" s="20"/>
      <c r="AA496" s="20"/>
      <c r="AB496" s="20" t="s">
        <v>184</v>
      </c>
      <c r="AC496" s="20"/>
      <c r="AD496" s="20"/>
      <c r="AE496" s="20"/>
      <c r="AF496" s="20"/>
      <c r="AG496" s="20"/>
      <c r="AI496" s="20"/>
      <c r="AL496" s="18" t="s">
        <v>184</v>
      </c>
      <c r="AM496" s="20"/>
      <c r="AP496" s="20">
        <v>0.01</v>
      </c>
      <c r="AS496" s="20">
        <v>0.04</v>
      </c>
      <c r="AT496" s="18">
        <v>3.09</v>
      </c>
      <c r="AW496" s="18">
        <v>0.42</v>
      </c>
      <c r="AZ496">
        <v>0.03</v>
      </c>
      <c r="BC496">
        <v>0.1</v>
      </c>
      <c r="BD496" s="18">
        <v>0.48</v>
      </c>
      <c r="BG496" s="18">
        <v>0.02</v>
      </c>
    </row>
    <row r="497" spans="1:59">
      <c r="D497" t="s">
        <v>625</v>
      </c>
      <c r="E497" t="s">
        <v>123</v>
      </c>
      <c r="G497" t="s">
        <v>283</v>
      </c>
      <c r="H497" t="s">
        <v>644</v>
      </c>
      <c r="K497" t="s">
        <v>126</v>
      </c>
      <c r="P497">
        <v>8</v>
      </c>
      <c r="R497" s="18">
        <v>2</v>
      </c>
      <c r="U497" s="1"/>
      <c r="V497" s="1"/>
      <c r="W497" s="1"/>
      <c r="X497" s="20"/>
      <c r="Y497" s="1"/>
      <c r="Z497" s="20"/>
      <c r="AA497" s="20"/>
      <c r="AB497" s="20" t="s">
        <v>184</v>
      </c>
      <c r="AC497" s="20"/>
      <c r="AD497" s="20"/>
      <c r="AE497" s="20"/>
      <c r="AF497" s="20"/>
      <c r="AG497" s="20"/>
      <c r="AI497" s="20"/>
      <c r="AL497" s="18" t="s">
        <v>184</v>
      </c>
      <c r="AM497" s="20"/>
      <c r="AP497" s="20">
        <v>0.01</v>
      </c>
      <c r="AS497" s="20">
        <v>0.04</v>
      </c>
      <c r="AT497" s="18">
        <v>3.51</v>
      </c>
      <c r="AW497" s="18">
        <v>0.2</v>
      </c>
      <c r="AZ497">
        <v>0.03</v>
      </c>
      <c r="BC497">
        <v>0.1</v>
      </c>
      <c r="BD497" s="18">
        <v>0.61</v>
      </c>
      <c r="BG497" s="18">
        <v>0.02</v>
      </c>
    </row>
    <row r="498" spans="1:59">
      <c r="D498" t="s">
        <v>625</v>
      </c>
      <c r="E498" t="s">
        <v>123</v>
      </c>
      <c r="G498" t="s">
        <v>283</v>
      </c>
      <c r="H498" t="s">
        <v>645</v>
      </c>
      <c r="K498" t="s">
        <v>126</v>
      </c>
      <c r="P498">
        <v>8</v>
      </c>
      <c r="R498" s="18">
        <v>2</v>
      </c>
      <c r="U498" s="1"/>
      <c r="V498" s="1"/>
      <c r="W498" s="1"/>
      <c r="X498" s="20"/>
      <c r="Y498" s="1"/>
      <c r="Z498" s="20"/>
      <c r="AA498" s="20"/>
      <c r="AB498" s="20" t="s">
        <v>184</v>
      </c>
      <c r="AC498" s="20"/>
      <c r="AD498" s="20"/>
      <c r="AE498" s="20"/>
      <c r="AF498" s="20"/>
      <c r="AG498" s="20"/>
      <c r="AI498" s="20"/>
      <c r="AL498" s="18" t="s">
        <v>184</v>
      </c>
      <c r="AM498" s="20"/>
      <c r="AP498" s="20">
        <v>0.01</v>
      </c>
      <c r="AS498" s="20">
        <v>0.04</v>
      </c>
      <c r="AT498" s="18">
        <v>4.0999999999999996</v>
      </c>
      <c r="AW498" s="18">
        <v>0.38</v>
      </c>
      <c r="AZ498">
        <v>0.03</v>
      </c>
      <c r="BC498">
        <v>0.1</v>
      </c>
      <c r="BD498" s="18">
        <v>1.66</v>
      </c>
      <c r="BG498" s="18">
        <v>0.11</v>
      </c>
    </row>
    <row r="499" spans="1:59">
      <c r="D499" t="s">
        <v>625</v>
      </c>
      <c r="E499" t="s">
        <v>123</v>
      </c>
      <c r="G499" t="s">
        <v>283</v>
      </c>
      <c r="H499" t="s">
        <v>646</v>
      </c>
      <c r="K499" t="s">
        <v>126</v>
      </c>
      <c r="P499">
        <v>8</v>
      </c>
      <c r="R499" s="18">
        <v>2</v>
      </c>
      <c r="U499" s="1"/>
      <c r="V499" s="1"/>
      <c r="W499" s="1"/>
      <c r="X499" s="20"/>
      <c r="Y499" s="1"/>
      <c r="Z499" s="20"/>
      <c r="AA499" s="20"/>
      <c r="AB499" s="20" t="s">
        <v>184</v>
      </c>
      <c r="AC499" s="20"/>
      <c r="AD499" s="20"/>
      <c r="AE499" s="20"/>
      <c r="AF499" s="20"/>
      <c r="AG499" s="20"/>
      <c r="AI499" s="20"/>
      <c r="AL499" s="18" t="s">
        <v>184</v>
      </c>
      <c r="AM499" s="20"/>
      <c r="AP499" s="20">
        <v>0.01</v>
      </c>
      <c r="AS499" s="20">
        <v>0.04</v>
      </c>
      <c r="AT499" s="18">
        <v>3.08</v>
      </c>
      <c r="AW499" s="18">
        <v>0.23</v>
      </c>
      <c r="AZ499">
        <v>0.03</v>
      </c>
      <c r="BC499">
        <v>0.1</v>
      </c>
      <c r="BD499" s="18">
        <v>1.2</v>
      </c>
      <c r="BG499" s="18">
        <v>0.08</v>
      </c>
    </row>
    <row r="500" spans="1:59">
      <c r="D500" t="s">
        <v>625</v>
      </c>
      <c r="E500" t="s">
        <v>123</v>
      </c>
      <c r="G500" t="s">
        <v>283</v>
      </c>
      <c r="H500" t="s">
        <v>647</v>
      </c>
      <c r="K500" t="s">
        <v>126</v>
      </c>
      <c r="P500">
        <v>8</v>
      </c>
      <c r="R500" s="18">
        <v>2</v>
      </c>
      <c r="U500" s="1"/>
      <c r="V500" s="1"/>
      <c r="W500" s="1"/>
      <c r="X500" s="20"/>
      <c r="Y500" s="1"/>
      <c r="Z500" s="20"/>
      <c r="AA500" s="20"/>
      <c r="AB500" s="20" t="s">
        <v>184</v>
      </c>
      <c r="AC500" s="20"/>
      <c r="AD500" s="20"/>
      <c r="AE500" s="20"/>
      <c r="AF500" s="20"/>
      <c r="AG500" s="20"/>
      <c r="AI500" s="20"/>
      <c r="AL500" s="18" t="s">
        <v>184</v>
      </c>
      <c r="AM500" s="20"/>
      <c r="AP500" s="20">
        <v>0.01</v>
      </c>
      <c r="AS500" s="20">
        <v>0.04</v>
      </c>
      <c r="AT500" s="18">
        <v>3.68</v>
      </c>
      <c r="AW500" s="18">
        <v>0.32</v>
      </c>
      <c r="AZ500">
        <v>0.03</v>
      </c>
      <c r="BC500">
        <v>0.1</v>
      </c>
      <c r="BD500" s="18">
        <v>1.07</v>
      </c>
      <c r="BG500" s="18">
        <v>0.08</v>
      </c>
    </row>
    <row r="501" spans="1:59">
      <c r="D501" t="s">
        <v>625</v>
      </c>
      <c r="E501" t="s">
        <v>123</v>
      </c>
      <c r="G501" t="s">
        <v>283</v>
      </c>
      <c r="H501" t="s">
        <v>648</v>
      </c>
      <c r="K501" t="s">
        <v>126</v>
      </c>
      <c r="P501">
        <v>8</v>
      </c>
      <c r="R501" s="18">
        <v>2</v>
      </c>
      <c r="U501" s="1"/>
      <c r="V501" s="1"/>
      <c r="W501" s="1"/>
      <c r="X501" s="20"/>
      <c r="Y501" s="1"/>
      <c r="Z501" s="20"/>
      <c r="AA501" s="20"/>
      <c r="AB501" s="20" t="s">
        <v>184</v>
      </c>
      <c r="AC501" s="20"/>
      <c r="AD501" s="20"/>
      <c r="AE501" s="20"/>
      <c r="AF501" s="20"/>
      <c r="AG501" s="20"/>
      <c r="AI501" s="20"/>
      <c r="AL501" s="18" t="s">
        <v>184</v>
      </c>
      <c r="AM501" s="20"/>
      <c r="AP501" s="20">
        <v>0.01</v>
      </c>
      <c r="AS501" s="20">
        <v>0.04</v>
      </c>
      <c r="AT501" s="18">
        <v>4.1900000000000004</v>
      </c>
      <c r="AW501" s="18">
        <v>0.35</v>
      </c>
      <c r="AZ501">
        <v>0.03</v>
      </c>
      <c r="BC501">
        <v>0.1</v>
      </c>
      <c r="BD501" s="18">
        <v>1.21</v>
      </c>
      <c r="BG501" s="18">
        <v>0.02</v>
      </c>
    </row>
    <row r="502" spans="1:59">
      <c r="D502" t="s">
        <v>625</v>
      </c>
      <c r="E502" t="s">
        <v>123</v>
      </c>
      <c r="G502" t="s">
        <v>283</v>
      </c>
      <c r="H502" t="s">
        <v>649</v>
      </c>
      <c r="K502" t="s">
        <v>126</v>
      </c>
      <c r="P502">
        <v>8</v>
      </c>
      <c r="R502" s="18">
        <v>2</v>
      </c>
      <c r="U502" s="1"/>
      <c r="V502" s="1"/>
      <c r="W502" s="1"/>
      <c r="X502" s="20"/>
      <c r="Y502" s="1"/>
      <c r="Z502" s="20"/>
      <c r="AA502" s="20"/>
      <c r="AB502" s="20" t="s">
        <v>184</v>
      </c>
      <c r="AC502" s="20"/>
      <c r="AD502" s="20"/>
      <c r="AE502" s="20"/>
      <c r="AF502" s="20"/>
      <c r="AG502" s="20"/>
      <c r="AI502" s="20"/>
      <c r="AL502" s="18" t="s">
        <v>184</v>
      </c>
      <c r="AM502" s="20"/>
      <c r="AP502" s="20">
        <v>0.01</v>
      </c>
      <c r="AS502" s="20">
        <v>0.04</v>
      </c>
      <c r="AT502" s="18">
        <v>4.25</v>
      </c>
      <c r="AW502" s="18">
        <v>0.44</v>
      </c>
      <c r="AZ502">
        <v>0.03</v>
      </c>
      <c r="BC502">
        <v>0.1</v>
      </c>
      <c r="BD502" s="18">
        <v>1.45</v>
      </c>
      <c r="BG502" s="18">
        <v>0.2</v>
      </c>
    </row>
    <row r="503" spans="1:59">
      <c r="D503" t="s">
        <v>625</v>
      </c>
      <c r="E503" t="s">
        <v>123</v>
      </c>
      <c r="G503" t="s">
        <v>283</v>
      </c>
      <c r="H503" t="s">
        <v>650</v>
      </c>
      <c r="K503" t="s">
        <v>126</v>
      </c>
      <c r="P503">
        <v>8</v>
      </c>
      <c r="R503" s="18">
        <v>2</v>
      </c>
      <c r="U503" s="1"/>
      <c r="V503" s="1"/>
      <c r="W503" s="1"/>
      <c r="X503" s="20"/>
      <c r="Y503" s="1"/>
      <c r="Z503" s="20"/>
      <c r="AA503" s="20"/>
      <c r="AB503" s="20" t="s">
        <v>184</v>
      </c>
      <c r="AC503" s="20"/>
      <c r="AD503" s="20"/>
      <c r="AE503" s="20"/>
      <c r="AF503" s="20"/>
      <c r="AG503" s="20"/>
      <c r="AI503" s="20"/>
      <c r="AL503" s="18" t="s">
        <v>184</v>
      </c>
      <c r="AM503" s="20"/>
      <c r="AP503" s="20">
        <v>0.01</v>
      </c>
      <c r="AS503" s="20">
        <v>0.04</v>
      </c>
      <c r="AT503" s="18">
        <v>2.68</v>
      </c>
      <c r="AW503" s="18">
        <v>0.16</v>
      </c>
      <c r="AZ503">
        <v>0.03</v>
      </c>
      <c r="BC503">
        <v>0.1</v>
      </c>
      <c r="BD503" s="18">
        <v>1.32</v>
      </c>
      <c r="BG503" s="18">
        <v>0.12</v>
      </c>
    </row>
    <row r="504" spans="1:59">
      <c r="D504" t="s">
        <v>625</v>
      </c>
      <c r="E504" t="s">
        <v>123</v>
      </c>
      <c r="G504" t="s">
        <v>283</v>
      </c>
      <c r="H504" t="s">
        <v>651</v>
      </c>
      <c r="K504" t="s">
        <v>126</v>
      </c>
      <c r="P504">
        <v>8</v>
      </c>
      <c r="R504" s="18">
        <v>2</v>
      </c>
      <c r="U504" s="1"/>
      <c r="V504" s="1"/>
      <c r="W504" s="1"/>
      <c r="X504" s="20"/>
      <c r="Y504" s="1"/>
      <c r="Z504" s="20"/>
      <c r="AA504" s="20"/>
      <c r="AB504" s="20" t="s">
        <v>184</v>
      </c>
      <c r="AC504" s="20"/>
      <c r="AD504" s="20"/>
      <c r="AE504" s="20"/>
      <c r="AF504" s="20"/>
      <c r="AG504" s="20"/>
      <c r="AI504" s="20"/>
      <c r="AL504" s="18" t="s">
        <v>184</v>
      </c>
      <c r="AM504" s="20"/>
      <c r="AP504" s="20">
        <v>0.01</v>
      </c>
      <c r="AS504" s="20">
        <v>0.04</v>
      </c>
      <c r="AT504" s="18">
        <v>2.39</v>
      </c>
      <c r="AW504" s="18">
        <v>0.22</v>
      </c>
      <c r="AZ504">
        <v>0.03</v>
      </c>
      <c r="BC504">
        <v>0.1</v>
      </c>
      <c r="BD504" s="18">
        <v>1.65</v>
      </c>
      <c r="BG504" s="18">
        <v>0.02</v>
      </c>
    </row>
    <row r="505" spans="1:59">
      <c r="D505" t="s">
        <v>625</v>
      </c>
      <c r="E505" t="s">
        <v>123</v>
      </c>
      <c r="G505" t="s">
        <v>283</v>
      </c>
      <c r="H505" t="s">
        <v>652</v>
      </c>
      <c r="K505" t="s">
        <v>126</v>
      </c>
      <c r="P505">
        <v>8</v>
      </c>
      <c r="R505" s="18">
        <v>2</v>
      </c>
      <c r="U505" s="1"/>
      <c r="V505" s="1"/>
      <c r="W505" s="1"/>
      <c r="X505" s="20"/>
      <c r="Y505" s="1"/>
      <c r="Z505" s="20"/>
      <c r="AA505" s="20"/>
      <c r="AB505" s="20" t="s">
        <v>184</v>
      </c>
      <c r="AC505" s="20"/>
      <c r="AD505" s="20"/>
      <c r="AE505" s="20"/>
      <c r="AF505" s="20"/>
      <c r="AG505" s="20"/>
      <c r="AI505" s="20"/>
      <c r="AL505" s="18" t="s">
        <v>184</v>
      </c>
      <c r="AM505" s="20"/>
      <c r="AP505" s="20">
        <v>0.01</v>
      </c>
      <c r="AS505" s="20">
        <v>0.04</v>
      </c>
      <c r="AT505" s="18">
        <v>2.4700000000000002</v>
      </c>
      <c r="AW505" s="18">
        <v>0.15</v>
      </c>
      <c r="AZ505">
        <v>0.03</v>
      </c>
      <c r="BC505">
        <v>0.1</v>
      </c>
      <c r="BD505" s="18">
        <v>1.55</v>
      </c>
      <c r="BG505" s="18">
        <v>0.05</v>
      </c>
    </row>
    <row r="506" spans="1:59">
      <c r="D506" t="s">
        <v>625</v>
      </c>
      <c r="E506" t="s">
        <v>123</v>
      </c>
      <c r="G506" t="s">
        <v>283</v>
      </c>
      <c r="H506" t="s">
        <v>653</v>
      </c>
      <c r="K506" t="s">
        <v>126</v>
      </c>
      <c r="P506">
        <v>8</v>
      </c>
      <c r="R506" s="18">
        <v>2</v>
      </c>
      <c r="U506" s="1"/>
      <c r="V506" s="1"/>
      <c r="W506" s="1"/>
      <c r="X506" s="20"/>
      <c r="Y506" s="1"/>
      <c r="Z506" s="20"/>
      <c r="AA506" s="20"/>
      <c r="AB506" s="20" t="s">
        <v>184</v>
      </c>
      <c r="AC506" s="20"/>
      <c r="AD506" s="20"/>
      <c r="AE506" s="20"/>
      <c r="AF506" s="20"/>
      <c r="AG506" s="20"/>
      <c r="AI506" s="20"/>
      <c r="AL506" s="18" t="s">
        <v>184</v>
      </c>
      <c r="AM506" s="20"/>
      <c r="AP506" s="20">
        <v>0.01</v>
      </c>
      <c r="AS506" s="20">
        <v>0.04</v>
      </c>
      <c r="AT506" s="18">
        <v>2.57</v>
      </c>
      <c r="AW506" s="18">
        <v>0.24</v>
      </c>
      <c r="AZ506">
        <v>0.03</v>
      </c>
      <c r="BC506">
        <v>0.1</v>
      </c>
      <c r="BD506" s="18">
        <v>1.6</v>
      </c>
      <c r="BG506" s="18">
        <v>0.06</v>
      </c>
    </row>
    <row r="507" spans="1:59">
      <c r="D507" t="s">
        <v>625</v>
      </c>
      <c r="E507" t="s">
        <v>123</v>
      </c>
      <c r="G507" t="s">
        <v>283</v>
      </c>
      <c r="H507" t="s">
        <v>654</v>
      </c>
      <c r="K507" t="s">
        <v>126</v>
      </c>
      <c r="P507">
        <v>8</v>
      </c>
      <c r="R507" s="18">
        <v>2</v>
      </c>
      <c r="U507" s="1"/>
      <c r="V507" s="1"/>
      <c r="W507" s="1"/>
      <c r="X507" s="20"/>
      <c r="Y507" s="1"/>
      <c r="Z507" s="20"/>
      <c r="AA507" s="20"/>
      <c r="AB507" s="20" t="s">
        <v>184</v>
      </c>
      <c r="AC507" s="20"/>
      <c r="AD507" s="20"/>
      <c r="AE507" s="20"/>
      <c r="AF507" s="20"/>
      <c r="AG507" s="20"/>
      <c r="AI507" s="20"/>
      <c r="AL507" s="18" t="s">
        <v>184</v>
      </c>
      <c r="AM507" s="20"/>
      <c r="AP507" s="20">
        <v>0.01</v>
      </c>
      <c r="AS507" s="20">
        <v>0.04</v>
      </c>
      <c r="AT507" s="18">
        <v>2.56</v>
      </c>
      <c r="AW507" s="18">
        <v>0.22</v>
      </c>
      <c r="AZ507">
        <v>0.03</v>
      </c>
      <c r="BC507">
        <v>0.1</v>
      </c>
      <c r="BD507" s="18">
        <v>1.53</v>
      </c>
      <c r="BG507" s="18">
        <v>0.12</v>
      </c>
    </row>
    <row r="508" spans="1:59">
      <c r="D508" t="s">
        <v>625</v>
      </c>
      <c r="E508" t="s">
        <v>123</v>
      </c>
      <c r="G508" t="s">
        <v>283</v>
      </c>
      <c r="H508" t="s">
        <v>655</v>
      </c>
      <c r="K508" t="s">
        <v>126</v>
      </c>
      <c r="P508">
        <v>8</v>
      </c>
      <c r="R508" s="18">
        <v>2</v>
      </c>
      <c r="U508" s="1"/>
      <c r="V508" s="1"/>
      <c r="W508" s="1"/>
      <c r="X508" s="20"/>
      <c r="Y508" s="1"/>
      <c r="Z508" s="20"/>
      <c r="AA508" s="20"/>
      <c r="AB508" s="20" t="s">
        <v>184</v>
      </c>
      <c r="AC508" s="20"/>
      <c r="AD508" s="20"/>
      <c r="AE508" s="20"/>
      <c r="AF508" s="20"/>
      <c r="AG508" s="20"/>
      <c r="AI508" s="20"/>
      <c r="AL508" s="18" t="s">
        <v>184</v>
      </c>
      <c r="AM508" s="20"/>
      <c r="AP508" s="20">
        <v>0.01</v>
      </c>
      <c r="AS508" s="20">
        <v>0.04</v>
      </c>
      <c r="AT508" s="18">
        <v>2.36</v>
      </c>
      <c r="AW508" s="18">
        <v>0.24</v>
      </c>
      <c r="AZ508">
        <v>0.03</v>
      </c>
      <c r="BC508">
        <v>0.1</v>
      </c>
      <c r="BD508" s="18">
        <v>1.22</v>
      </c>
      <c r="BG508" s="18">
        <v>0.12</v>
      </c>
    </row>
    <row r="509" spans="1:59">
      <c r="D509" t="s">
        <v>625</v>
      </c>
      <c r="E509" t="s">
        <v>123</v>
      </c>
      <c r="G509" t="s">
        <v>283</v>
      </c>
      <c r="H509" t="s">
        <v>656</v>
      </c>
      <c r="K509" t="s">
        <v>126</v>
      </c>
      <c r="P509">
        <v>8</v>
      </c>
      <c r="R509" s="18">
        <v>2</v>
      </c>
      <c r="U509" s="1"/>
      <c r="V509" s="1"/>
      <c r="W509" s="1"/>
      <c r="X509" s="20"/>
      <c r="Y509" s="1"/>
      <c r="Z509" s="20"/>
      <c r="AA509" s="20"/>
      <c r="AB509" s="20" t="s">
        <v>184</v>
      </c>
      <c r="AC509" s="20"/>
      <c r="AD509" s="20"/>
      <c r="AE509" s="20"/>
      <c r="AF509" s="20"/>
      <c r="AG509" s="20"/>
      <c r="AI509" s="20"/>
      <c r="AL509" s="18" t="s">
        <v>184</v>
      </c>
      <c r="AM509" s="20"/>
      <c r="AP509" s="20">
        <v>0.01</v>
      </c>
      <c r="AS509" s="20">
        <v>0.04</v>
      </c>
      <c r="AT509" s="18">
        <v>2.67</v>
      </c>
      <c r="AW509" s="18">
        <v>0.19</v>
      </c>
      <c r="AZ509">
        <v>0.03</v>
      </c>
      <c r="BC509">
        <v>0.1</v>
      </c>
      <c r="BD509" s="18">
        <v>1.66</v>
      </c>
      <c r="BG509" s="18">
        <v>0.17</v>
      </c>
    </row>
    <row r="510" spans="1:59">
      <c r="D510" t="s">
        <v>625</v>
      </c>
      <c r="E510" t="s">
        <v>123</v>
      </c>
      <c r="G510" t="s">
        <v>283</v>
      </c>
      <c r="H510" t="s">
        <v>657</v>
      </c>
      <c r="K510" t="s">
        <v>126</v>
      </c>
      <c r="U510" s="1"/>
      <c r="V510" s="1"/>
      <c r="W510" s="1"/>
      <c r="X510" s="20"/>
      <c r="Y510" s="1"/>
      <c r="Z510" s="20"/>
      <c r="AA510" s="20"/>
      <c r="AB510" s="20" t="s">
        <v>184</v>
      </c>
      <c r="AC510" s="20"/>
      <c r="AD510" s="20"/>
      <c r="AE510" s="20"/>
      <c r="AF510" s="20"/>
      <c r="AG510" s="20"/>
      <c r="AI510" s="20"/>
      <c r="AL510" s="18" t="s">
        <v>184</v>
      </c>
      <c r="AM510" s="20"/>
      <c r="AP510" s="20">
        <v>0.01</v>
      </c>
      <c r="AS510" s="20">
        <v>0.04</v>
      </c>
      <c r="AT510" s="18">
        <v>2.74</v>
      </c>
      <c r="AW510" s="18">
        <v>0.15</v>
      </c>
      <c r="AZ510">
        <v>0.03</v>
      </c>
      <c r="BC510">
        <v>0.1</v>
      </c>
      <c r="BD510" s="18">
        <v>1.55</v>
      </c>
      <c r="BG510" s="18">
        <v>0.14000000000000001</v>
      </c>
    </row>
    <row r="511" spans="1:59">
      <c r="A511" t="s">
        <v>658</v>
      </c>
      <c r="B511" s="55" t="s">
        <v>659</v>
      </c>
      <c r="D511" t="s">
        <v>660</v>
      </c>
      <c r="E511" t="s">
        <v>212</v>
      </c>
      <c r="K511" t="s">
        <v>126</v>
      </c>
      <c r="L511" t="s">
        <v>661</v>
      </c>
      <c r="O511">
        <v>180</v>
      </c>
      <c r="P511" s="16" t="s">
        <v>662</v>
      </c>
      <c r="R511" s="18">
        <v>3</v>
      </c>
      <c r="S511" s="1" t="s">
        <v>270</v>
      </c>
      <c r="T511">
        <v>8.5999999999999993E-2</v>
      </c>
      <c r="U511" s="1" t="s">
        <v>270</v>
      </c>
      <c r="V511" s="1" t="s">
        <v>270</v>
      </c>
      <c r="W511" s="1"/>
      <c r="X511" s="20"/>
      <c r="Y511" s="1">
        <v>0.2606</v>
      </c>
      <c r="Z511" s="20">
        <v>0.26</v>
      </c>
      <c r="AA511" s="20"/>
      <c r="AB511" s="20"/>
      <c r="AC511" s="20">
        <v>0.02</v>
      </c>
      <c r="AD511" s="20"/>
      <c r="AE511" s="20"/>
      <c r="AF511" s="20">
        <v>0.18479999999999999</v>
      </c>
      <c r="AG511" s="20"/>
      <c r="AI511" s="20">
        <v>0.55989999999999995</v>
      </c>
      <c r="AJ511" s="18">
        <v>0.3</v>
      </c>
      <c r="AM511" s="20">
        <v>0.01</v>
      </c>
      <c r="AP511" s="20">
        <v>0.1709</v>
      </c>
      <c r="AS511" s="20">
        <v>0.51790000000000003</v>
      </c>
      <c r="AT511" s="18">
        <v>0.41</v>
      </c>
      <c r="AW511" s="18">
        <v>0.01</v>
      </c>
      <c r="AZ511">
        <v>0.1167</v>
      </c>
      <c r="BC511">
        <v>0.35360000000000003</v>
      </c>
      <c r="BD511" s="18">
        <v>0.38</v>
      </c>
      <c r="BG511" s="18">
        <v>0.02</v>
      </c>
    </row>
    <row r="512" spans="1:59">
      <c r="D512" t="s">
        <v>660</v>
      </c>
      <c r="E512" t="s">
        <v>212</v>
      </c>
      <c r="K512" t="s">
        <v>126</v>
      </c>
      <c r="L512" t="s">
        <v>663</v>
      </c>
      <c r="O512">
        <v>180</v>
      </c>
      <c r="P512" s="16" t="s">
        <v>662</v>
      </c>
      <c r="R512" s="18">
        <v>3</v>
      </c>
      <c r="T512">
        <v>8.5999999999999993E-2</v>
      </c>
      <c r="U512" s="1"/>
      <c r="V512" s="1"/>
      <c r="W512" s="1"/>
      <c r="X512" s="20"/>
      <c r="Y512" s="1">
        <v>0.2606</v>
      </c>
      <c r="Z512" s="20">
        <v>0.3</v>
      </c>
      <c r="AA512" s="20"/>
      <c r="AB512" s="20"/>
      <c r="AC512" s="20">
        <v>0.02</v>
      </c>
      <c r="AD512" s="20"/>
      <c r="AE512" s="20"/>
      <c r="AF512" s="20">
        <v>0.18479999999999999</v>
      </c>
      <c r="AG512" s="20"/>
      <c r="AI512" s="20">
        <v>0.55989999999999995</v>
      </c>
      <c r="AJ512" s="18">
        <v>0.49</v>
      </c>
      <c r="AM512" s="20">
        <v>0.01</v>
      </c>
      <c r="AP512" s="20">
        <v>0.1709</v>
      </c>
      <c r="AS512" s="20">
        <v>0.51790000000000003</v>
      </c>
      <c r="AT512" s="18">
        <v>0.37</v>
      </c>
      <c r="AW512" s="18">
        <v>0.02</v>
      </c>
      <c r="AZ512">
        <v>0.1167</v>
      </c>
      <c r="BC512">
        <v>0.35360000000000003</v>
      </c>
      <c r="BD512" s="18">
        <v>0.42</v>
      </c>
      <c r="BG512" s="18">
        <v>0.02</v>
      </c>
    </row>
    <row r="513" spans="4:59">
      <c r="D513" t="s">
        <v>660</v>
      </c>
      <c r="E513" t="s">
        <v>664</v>
      </c>
      <c r="K513" t="s">
        <v>126</v>
      </c>
      <c r="L513" t="s">
        <v>663</v>
      </c>
      <c r="O513">
        <v>180</v>
      </c>
      <c r="P513" s="16" t="s">
        <v>662</v>
      </c>
      <c r="R513" s="18">
        <v>3</v>
      </c>
      <c r="T513">
        <v>8.5999999999999993E-2</v>
      </c>
      <c r="U513" s="1"/>
      <c r="V513" s="1"/>
      <c r="W513" s="1"/>
      <c r="X513" s="20"/>
      <c r="Y513" s="1">
        <v>0.2606</v>
      </c>
      <c r="Z513" s="20">
        <v>0.2</v>
      </c>
      <c r="AA513" s="20"/>
      <c r="AB513" s="20"/>
      <c r="AC513" s="20">
        <v>0.02</v>
      </c>
      <c r="AD513" s="20"/>
      <c r="AE513" s="20"/>
      <c r="AF513" s="20">
        <v>0.18479999999999999</v>
      </c>
      <c r="AG513" s="20"/>
      <c r="AI513" s="20">
        <v>0.55989999999999995</v>
      </c>
      <c r="AJ513" s="18">
        <v>0.3</v>
      </c>
      <c r="AM513" s="20">
        <v>0.02</v>
      </c>
      <c r="AP513" s="20">
        <v>0.1709</v>
      </c>
      <c r="AS513" s="20">
        <v>0.51790000000000003</v>
      </c>
      <c r="AT513" s="18">
        <v>0.32</v>
      </c>
      <c r="AW513" s="18">
        <v>0.03</v>
      </c>
      <c r="AZ513">
        <v>0.1167</v>
      </c>
      <c r="BC513">
        <v>0.35360000000000003</v>
      </c>
      <c r="BD513" s="18">
        <v>0.39</v>
      </c>
      <c r="BG513" s="18">
        <v>0.01</v>
      </c>
    </row>
    <row r="514" spans="4:59">
      <c r="D514" t="s">
        <v>660</v>
      </c>
      <c r="E514" t="s">
        <v>261</v>
      </c>
      <c r="K514" t="s">
        <v>126</v>
      </c>
      <c r="L514" t="s">
        <v>665</v>
      </c>
      <c r="O514">
        <v>180</v>
      </c>
      <c r="P514" s="16" t="s">
        <v>662</v>
      </c>
      <c r="R514" s="18">
        <v>3</v>
      </c>
      <c r="T514">
        <v>8.5999999999999993E-2</v>
      </c>
      <c r="U514" s="1"/>
      <c r="V514" s="1"/>
      <c r="W514" s="1"/>
      <c r="X514" s="20"/>
      <c r="Y514" s="1">
        <v>0.2606</v>
      </c>
      <c r="Z514" s="20">
        <v>0.18</v>
      </c>
      <c r="AA514" s="20"/>
      <c r="AB514" s="20"/>
      <c r="AC514" s="20">
        <v>0.01</v>
      </c>
      <c r="AD514" s="20"/>
      <c r="AE514" s="20"/>
      <c r="AF514" s="20">
        <v>0.18479999999999999</v>
      </c>
      <c r="AG514" s="20"/>
      <c r="AI514" s="20">
        <v>0.55989999999999995</v>
      </c>
      <c r="AK514" s="18" t="s">
        <v>130</v>
      </c>
      <c r="AM514" s="20"/>
      <c r="AP514" s="20">
        <v>0.1709</v>
      </c>
      <c r="AS514" s="20">
        <v>0.51790000000000003</v>
      </c>
      <c r="AT514" s="18">
        <v>0.25</v>
      </c>
      <c r="AW514" s="18">
        <v>0.02</v>
      </c>
      <c r="AZ514">
        <v>0.1167</v>
      </c>
      <c r="BC514">
        <v>0.35360000000000003</v>
      </c>
      <c r="BE514" s="18" t="s">
        <v>130</v>
      </c>
    </row>
    <row r="515" spans="4:59">
      <c r="D515" t="s">
        <v>660</v>
      </c>
      <c r="E515" t="s">
        <v>212</v>
      </c>
      <c r="K515" t="s">
        <v>126</v>
      </c>
      <c r="L515" t="s">
        <v>663</v>
      </c>
      <c r="O515">
        <v>180</v>
      </c>
      <c r="P515" s="16" t="s">
        <v>662</v>
      </c>
      <c r="R515" s="18">
        <v>3</v>
      </c>
      <c r="T515">
        <v>8.5999999999999993E-2</v>
      </c>
      <c r="U515" s="1"/>
      <c r="V515" s="1"/>
      <c r="W515" s="1"/>
      <c r="X515" s="20"/>
      <c r="Y515" s="1">
        <v>0.2606</v>
      </c>
      <c r="Z515" s="20">
        <v>0.3</v>
      </c>
      <c r="AA515" s="20"/>
      <c r="AB515" s="20"/>
      <c r="AC515" s="20">
        <v>0.03</v>
      </c>
      <c r="AD515" s="20"/>
      <c r="AE515" s="20"/>
      <c r="AF515" s="20">
        <v>0.18479999999999999</v>
      </c>
      <c r="AG515" s="20"/>
      <c r="AI515" s="20">
        <v>0.55989999999999995</v>
      </c>
      <c r="AJ515" s="18">
        <v>0.49</v>
      </c>
      <c r="AM515" s="20">
        <v>0.02</v>
      </c>
      <c r="AP515" s="20">
        <v>0.1709</v>
      </c>
      <c r="AS515" s="20">
        <v>0.51790000000000003</v>
      </c>
      <c r="AT515" s="18">
        <v>0.39</v>
      </c>
      <c r="AW515" s="18">
        <v>0.01</v>
      </c>
      <c r="AZ515">
        <v>0.1167</v>
      </c>
      <c r="BC515">
        <v>0.35360000000000003</v>
      </c>
      <c r="BD515" s="18">
        <v>0.38</v>
      </c>
      <c r="BG515" s="18">
        <v>0.02</v>
      </c>
    </row>
    <row r="516" spans="4:59">
      <c r="D516" t="s">
        <v>660</v>
      </c>
      <c r="E516" t="s">
        <v>664</v>
      </c>
      <c r="K516" t="s">
        <v>126</v>
      </c>
      <c r="L516" t="s">
        <v>661</v>
      </c>
      <c r="O516">
        <v>180</v>
      </c>
      <c r="P516" s="16" t="s">
        <v>662</v>
      </c>
      <c r="R516" s="18">
        <v>3</v>
      </c>
      <c r="T516">
        <v>8.5999999999999993E-2</v>
      </c>
      <c r="U516" s="1"/>
      <c r="V516" s="1"/>
      <c r="W516" s="1"/>
      <c r="X516" s="20"/>
      <c r="Y516" s="1">
        <v>0.2606</v>
      </c>
      <c r="Z516" s="20">
        <v>0.17</v>
      </c>
      <c r="AA516" s="20"/>
      <c r="AB516" s="20"/>
      <c r="AC516" s="20">
        <v>0.02</v>
      </c>
      <c r="AD516" s="20"/>
      <c r="AE516" s="20"/>
      <c r="AF516" s="20">
        <v>0.18479999999999999</v>
      </c>
      <c r="AG516" s="20"/>
      <c r="AI516" s="20">
        <v>0.55989999999999995</v>
      </c>
      <c r="AK516" s="18" t="s">
        <v>130</v>
      </c>
      <c r="AM516" s="20"/>
      <c r="AP516" s="20">
        <v>0.1709</v>
      </c>
      <c r="AS516" s="20">
        <v>0.51790000000000003</v>
      </c>
      <c r="AT516" s="18">
        <v>0.24</v>
      </c>
      <c r="AW516" s="18">
        <v>0.01</v>
      </c>
      <c r="AZ516">
        <v>0.1167</v>
      </c>
      <c r="BC516">
        <v>0.35360000000000003</v>
      </c>
      <c r="BD516" s="18">
        <v>0.21</v>
      </c>
      <c r="BG516" s="18">
        <v>0.01</v>
      </c>
    </row>
    <row r="517" spans="4:59">
      <c r="D517" t="s">
        <v>660</v>
      </c>
      <c r="E517" t="s">
        <v>261</v>
      </c>
      <c r="K517" t="s">
        <v>126</v>
      </c>
      <c r="L517" t="s">
        <v>663</v>
      </c>
      <c r="O517">
        <v>180</v>
      </c>
      <c r="P517" s="16" t="s">
        <v>662</v>
      </c>
      <c r="R517" s="18">
        <v>3</v>
      </c>
      <c r="T517">
        <v>8.5999999999999993E-2</v>
      </c>
      <c r="U517" s="1"/>
      <c r="V517" s="1"/>
      <c r="W517" s="1"/>
      <c r="X517" s="20"/>
      <c r="Y517" s="1">
        <v>0.2606</v>
      </c>
      <c r="Z517" s="20">
        <v>0.18</v>
      </c>
      <c r="AA517" s="20"/>
      <c r="AB517" s="20"/>
      <c r="AC517" s="20">
        <v>0.02</v>
      </c>
      <c r="AD517" s="20"/>
      <c r="AE517" s="20"/>
      <c r="AF517" s="20">
        <v>0.18479999999999999</v>
      </c>
      <c r="AG517" s="20"/>
      <c r="AI517" s="20">
        <v>0.55989999999999995</v>
      </c>
      <c r="AK517" s="18" t="s">
        <v>130</v>
      </c>
      <c r="AM517" s="20"/>
      <c r="AP517" s="20">
        <v>0.1709</v>
      </c>
      <c r="AS517" s="20">
        <v>0.51790000000000003</v>
      </c>
      <c r="AT517" s="18">
        <v>0.26</v>
      </c>
      <c r="AW517" s="18">
        <v>0.04</v>
      </c>
      <c r="AZ517">
        <v>0.1167</v>
      </c>
      <c r="BC517">
        <v>0.35360000000000003</v>
      </c>
      <c r="BD517" s="18">
        <v>0.3</v>
      </c>
      <c r="BG517" s="18">
        <v>0.03</v>
      </c>
    </row>
    <row r="518" spans="4:59">
      <c r="D518" t="s">
        <v>660</v>
      </c>
      <c r="E518" t="s">
        <v>212</v>
      </c>
      <c r="K518" t="s">
        <v>217</v>
      </c>
      <c r="L518" t="s">
        <v>666</v>
      </c>
      <c r="O518">
        <v>180</v>
      </c>
      <c r="P518" s="16" t="s">
        <v>662</v>
      </c>
      <c r="R518" s="18">
        <v>3</v>
      </c>
      <c r="T518">
        <v>8.5999999999999993E-2</v>
      </c>
      <c r="U518" s="1"/>
      <c r="V518" s="1"/>
      <c r="W518" s="1"/>
      <c r="X518" s="20"/>
      <c r="Y518" s="1">
        <v>0.2606</v>
      </c>
      <c r="Z518" s="20">
        <v>1.44</v>
      </c>
      <c r="AA518" s="20"/>
      <c r="AB518" s="20"/>
      <c r="AC518" s="20">
        <v>0.03</v>
      </c>
      <c r="AD518" s="20"/>
      <c r="AE518" s="20"/>
      <c r="AF518" s="20">
        <v>0.18479999999999999</v>
      </c>
      <c r="AG518" s="20"/>
      <c r="AI518" s="20">
        <v>0.55989999999999995</v>
      </c>
      <c r="AJ518" s="18">
        <v>1.34</v>
      </c>
      <c r="AM518" s="20">
        <v>0.03</v>
      </c>
      <c r="AP518" s="20">
        <v>0.1709</v>
      </c>
      <c r="AS518" s="20">
        <v>0.51790000000000003</v>
      </c>
      <c r="AT518" s="18">
        <v>0.68</v>
      </c>
      <c r="AW518" s="18">
        <v>0.01</v>
      </c>
      <c r="AZ518">
        <v>0.1167</v>
      </c>
      <c r="BC518">
        <v>0.35360000000000003</v>
      </c>
      <c r="BD518" s="18">
        <v>0.44</v>
      </c>
      <c r="BG518" s="18">
        <v>0.03</v>
      </c>
    </row>
    <row r="519" spans="4:59">
      <c r="D519" t="s">
        <v>660</v>
      </c>
      <c r="E519" t="s">
        <v>664</v>
      </c>
      <c r="K519" t="s">
        <v>217</v>
      </c>
      <c r="L519" t="s">
        <v>666</v>
      </c>
      <c r="O519">
        <v>180</v>
      </c>
      <c r="P519" s="16" t="s">
        <v>662</v>
      </c>
      <c r="R519" s="18">
        <v>3</v>
      </c>
      <c r="T519">
        <v>8.5999999999999993E-2</v>
      </c>
      <c r="U519" s="1"/>
      <c r="V519" s="1"/>
      <c r="W519" s="1"/>
      <c r="X519" s="20"/>
      <c r="Y519" s="1">
        <v>0.2606</v>
      </c>
      <c r="Z519" s="20">
        <v>1.2</v>
      </c>
      <c r="AA519" s="20"/>
      <c r="AB519" s="20"/>
      <c r="AC519" s="20">
        <v>0.03</v>
      </c>
      <c r="AD519" s="20"/>
      <c r="AE519" s="20"/>
      <c r="AF519" s="20">
        <v>0.18479999999999999</v>
      </c>
      <c r="AG519" s="20"/>
      <c r="AI519" s="20">
        <v>0.55989999999999995</v>
      </c>
      <c r="AJ519" s="18">
        <v>1.1299999999999999</v>
      </c>
      <c r="AM519" s="20">
        <v>0.02</v>
      </c>
      <c r="AP519" s="20">
        <v>0.1709</v>
      </c>
      <c r="AS519" s="20">
        <v>0.51790000000000003</v>
      </c>
      <c r="AT519" s="18">
        <v>0.63</v>
      </c>
      <c r="AW519" s="18">
        <v>0.03</v>
      </c>
      <c r="AZ519">
        <v>0.1167</v>
      </c>
      <c r="BC519">
        <v>0.35360000000000003</v>
      </c>
      <c r="BD519" s="18">
        <v>0.46</v>
      </c>
      <c r="BG519" s="18">
        <v>0.01</v>
      </c>
    </row>
    <row r="520" spans="4:59">
      <c r="D520" t="s">
        <v>660</v>
      </c>
      <c r="E520" t="s">
        <v>138</v>
      </c>
      <c r="K520" t="s">
        <v>217</v>
      </c>
      <c r="L520" t="s">
        <v>666</v>
      </c>
      <c r="O520">
        <v>180</v>
      </c>
      <c r="P520" s="16" t="s">
        <v>662</v>
      </c>
      <c r="R520" s="18">
        <v>3</v>
      </c>
      <c r="T520">
        <v>8.5999999999999993E-2</v>
      </c>
      <c r="U520" s="1"/>
      <c r="V520" s="1"/>
      <c r="W520" s="1"/>
      <c r="X520" s="20"/>
      <c r="Y520" s="1">
        <v>0.2606</v>
      </c>
      <c r="Z520" s="20">
        <v>1.08</v>
      </c>
      <c r="AA520" s="20"/>
      <c r="AB520" s="20"/>
      <c r="AC520" s="20">
        <v>0.03</v>
      </c>
      <c r="AD520" s="20"/>
      <c r="AE520" s="20"/>
      <c r="AF520" s="20">
        <v>0.18479999999999999</v>
      </c>
      <c r="AG520" s="20"/>
      <c r="AI520" s="20">
        <v>0.55989999999999995</v>
      </c>
      <c r="AJ520" s="18">
        <v>1.19</v>
      </c>
      <c r="AM520" s="20">
        <v>0.04</v>
      </c>
      <c r="AP520" s="20">
        <v>0.1709</v>
      </c>
      <c r="AS520" s="20">
        <v>0.51790000000000003</v>
      </c>
      <c r="AT520" s="18">
        <v>0.52</v>
      </c>
      <c r="AW520" s="18">
        <v>0.03</v>
      </c>
      <c r="AZ520">
        <v>0.1167</v>
      </c>
      <c r="BC520">
        <v>0.35360000000000003</v>
      </c>
      <c r="BD520" s="18">
        <v>0.3</v>
      </c>
      <c r="BG520" s="18">
        <v>0.03</v>
      </c>
    </row>
    <row r="521" spans="4:59">
      <c r="D521" t="s">
        <v>660</v>
      </c>
      <c r="E521" t="s">
        <v>212</v>
      </c>
      <c r="K521" t="s">
        <v>170</v>
      </c>
      <c r="L521" t="s">
        <v>551</v>
      </c>
      <c r="O521">
        <v>180</v>
      </c>
      <c r="P521" s="16" t="s">
        <v>662</v>
      </c>
      <c r="R521" s="18">
        <v>3</v>
      </c>
      <c r="T521">
        <v>8.5999999999999993E-2</v>
      </c>
      <c r="U521" s="1"/>
      <c r="V521" s="1"/>
      <c r="W521" s="1"/>
      <c r="X521" s="20"/>
      <c r="Y521" s="1">
        <v>0.2606</v>
      </c>
      <c r="Z521" s="20">
        <v>0.43</v>
      </c>
      <c r="AA521" s="20"/>
      <c r="AB521" s="20"/>
      <c r="AC521" s="20">
        <v>0.02</v>
      </c>
      <c r="AD521" s="20"/>
      <c r="AE521" s="20"/>
      <c r="AF521" s="20">
        <v>0.18479999999999999</v>
      </c>
      <c r="AG521" s="20"/>
      <c r="AI521" s="20">
        <v>0.55989999999999995</v>
      </c>
      <c r="AJ521" s="18">
        <v>0.4</v>
      </c>
      <c r="AM521" s="20">
        <v>0.01</v>
      </c>
      <c r="AP521" s="20">
        <v>0.1709</v>
      </c>
      <c r="AS521" s="20">
        <v>0.51790000000000003</v>
      </c>
      <c r="AT521" s="18">
        <v>0.34</v>
      </c>
      <c r="AW521" s="18">
        <v>0.02</v>
      </c>
      <c r="AZ521">
        <v>0.1167</v>
      </c>
      <c r="BC521">
        <v>0.35360000000000003</v>
      </c>
      <c r="BD521" s="18">
        <v>0.22</v>
      </c>
      <c r="BG521" s="18">
        <v>0.02</v>
      </c>
    </row>
    <row r="522" spans="4:59">
      <c r="D522" t="s">
        <v>660</v>
      </c>
      <c r="E522" t="s">
        <v>261</v>
      </c>
      <c r="K522" t="s">
        <v>170</v>
      </c>
      <c r="L522" t="s">
        <v>551</v>
      </c>
      <c r="O522">
        <v>180</v>
      </c>
      <c r="P522" s="16" t="s">
        <v>662</v>
      </c>
      <c r="R522" s="18">
        <v>3</v>
      </c>
      <c r="T522">
        <v>8.5999999999999993E-2</v>
      </c>
      <c r="U522" s="1"/>
      <c r="V522" s="1"/>
      <c r="W522" s="1"/>
      <c r="X522" s="20"/>
      <c r="Y522" s="1">
        <v>0.2606</v>
      </c>
      <c r="Z522" s="20">
        <v>0.4</v>
      </c>
      <c r="AA522" s="20"/>
      <c r="AB522" s="20"/>
      <c r="AC522" s="20">
        <v>0.02</v>
      </c>
      <c r="AD522" s="20"/>
      <c r="AE522" s="20"/>
      <c r="AF522" s="20">
        <v>0.18479999999999999</v>
      </c>
      <c r="AG522" s="20"/>
      <c r="AI522" s="20">
        <v>0.55989999999999995</v>
      </c>
      <c r="AJ522" s="18">
        <v>0.38</v>
      </c>
      <c r="AM522" s="20">
        <v>0.03</v>
      </c>
      <c r="AP522" s="20">
        <v>0.1709</v>
      </c>
      <c r="AS522" s="20">
        <v>0.51790000000000003</v>
      </c>
      <c r="AT522" s="18">
        <v>0.32</v>
      </c>
      <c r="AW522" s="18">
        <v>0.02</v>
      </c>
      <c r="AZ522">
        <v>0.1167</v>
      </c>
      <c r="BC522">
        <v>0.35360000000000003</v>
      </c>
      <c r="BD522" s="18">
        <v>0.17</v>
      </c>
      <c r="BG522" s="18">
        <v>0.02</v>
      </c>
    </row>
    <row r="523" spans="4:59">
      <c r="D523" t="s">
        <v>660</v>
      </c>
      <c r="E523" t="s">
        <v>664</v>
      </c>
      <c r="K523" t="s">
        <v>170</v>
      </c>
      <c r="L523" t="s">
        <v>667</v>
      </c>
      <c r="O523">
        <v>180</v>
      </c>
      <c r="P523" s="16" t="s">
        <v>662</v>
      </c>
      <c r="R523" s="18">
        <v>3</v>
      </c>
      <c r="T523">
        <v>8.5999999999999993E-2</v>
      </c>
      <c r="U523" s="1"/>
      <c r="V523" s="1"/>
      <c r="W523" s="1"/>
      <c r="X523" s="20"/>
      <c r="Y523" s="1">
        <v>0.2606</v>
      </c>
      <c r="Z523" s="20">
        <v>0.09</v>
      </c>
      <c r="AA523" s="20"/>
      <c r="AB523" s="20"/>
      <c r="AC523" s="43">
        <v>0</v>
      </c>
      <c r="AD523" s="20"/>
      <c r="AE523" s="20"/>
      <c r="AF523" s="20">
        <v>0.18479999999999999</v>
      </c>
      <c r="AG523" s="20"/>
      <c r="AI523" s="20">
        <v>0.55989999999999995</v>
      </c>
      <c r="AK523" s="18" t="s">
        <v>130</v>
      </c>
      <c r="AM523" s="20"/>
      <c r="AP523" s="20">
        <v>0.1709</v>
      </c>
      <c r="AS523" s="20">
        <v>0.51790000000000003</v>
      </c>
      <c r="AU523" s="18" t="s">
        <v>130</v>
      </c>
      <c r="AZ523">
        <v>0.1167</v>
      </c>
      <c r="BC523">
        <v>0.35360000000000003</v>
      </c>
      <c r="BD523" s="18">
        <v>0.16</v>
      </c>
      <c r="BG523" s="18">
        <v>0.01</v>
      </c>
    </row>
    <row r="524" spans="4:59">
      <c r="D524" t="s">
        <v>660</v>
      </c>
      <c r="E524" t="s">
        <v>212</v>
      </c>
      <c r="K524" t="s">
        <v>214</v>
      </c>
      <c r="L524" t="s">
        <v>668</v>
      </c>
      <c r="O524">
        <v>180</v>
      </c>
      <c r="P524" s="16" t="s">
        <v>662</v>
      </c>
      <c r="R524" s="18">
        <v>3</v>
      </c>
      <c r="T524">
        <v>8.5999999999999993E-2</v>
      </c>
      <c r="U524" s="1"/>
      <c r="V524" s="1"/>
      <c r="W524" s="1"/>
      <c r="X524" s="20"/>
      <c r="Y524" s="1">
        <v>0.2606</v>
      </c>
      <c r="Z524" s="20">
        <v>0.39</v>
      </c>
      <c r="AA524" s="20"/>
      <c r="AB524" s="20"/>
      <c r="AC524" s="20">
        <v>0.02</v>
      </c>
      <c r="AD524" s="20"/>
      <c r="AE524" s="20"/>
      <c r="AF524" s="20">
        <v>0.18479999999999999</v>
      </c>
      <c r="AG524" s="20"/>
      <c r="AI524" s="20">
        <v>0.55989999999999995</v>
      </c>
      <c r="AJ524" s="18">
        <v>0.47</v>
      </c>
      <c r="AM524" s="20">
        <v>7.0000000000000007E-2</v>
      </c>
      <c r="AP524" s="20">
        <v>0.1709</v>
      </c>
      <c r="AS524" s="20">
        <v>0.51790000000000003</v>
      </c>
      <c r="AT524" s="18">
        <v>0.4</v>
      </c>
      <c r="AW524" s="18">
        <v>0.01</v>
      </c>
      <c r="AZ524">
        <v>0.1167</v>
      </c>
      <c r="BC524">
        <v>0.35360000000000003</v>
      </c>
      <c r="BD524" s="18">
        <v>0.35</v>
      </c>
      <c r="BG524" s="18">
        <v>0.01</v>
      </c>
    </row>
    <row r="525" spans="4:59">
      <c r="D525" t="s">
        <v>660</v>
      </c>
      <c r="E525" t="s">
        <v>212</v>
      </c>
      <c r="K525" t="s">
        <v>182</v>
      </c>
      <c r="L525" t="s">
        <v>669</v>
      </c>
      <c r="O525">
        <v>180</v>
      </c>
      <c r="P525" s="16" t="s">
        <v>662</v>
      </c>
      <c r="R525" s="18">
        <v>3</v>
      </c>
      <c r="T525">
        <v>8.5999999999999993E-2</v>
      </c>
      <c r="U525" s="1"/>
      <c r="V525" s="1"/>
      <c r="W525" s="1"/>
      <c r="X525" s="20"/>
      <c r="Y525" s="1">
        <v>0.2606</v>
      </c>
      <c r="Z525" s="20">
        <v>0.09</v>
      </c>
      <c r="AA525" s="20"/>
      <c r="AB525" s="20"/>
      <c r="AC525" s="20">
        <v>0.01</v>
      </c>
      <c r="AD525" s="20"/>
      <c r="AE525" s="20"/>
      <c r="AF525" s="20">
        <v>0.18479999999999999</v>
      </c>
      <c r="AG525" s="20"/>
      <c r="AI525" s="20">
        <v>0.55989999999999995</v>
      </c>
      <c r="AJ525" s="18">
        <v>0.21</v>
      </c>
      <c r="AM525" s="20">
        <v>0.01</v>
      </c>
      <c r="AP525" s="20">
        <v>0.1709</v>
      </c>
      <c r="AS525" s="20">
        <v>0.51790000000000003</v>
      </c>
      <c r="AT525" s="18">
        <v>0.24</v>
      </c>
      <c r="AW525" s="18">
        <v>0.02</v>
      </c>
      <c r="AZ525">
        <v>0.1167</v>
      </c>
      <c r="BC525">
        <v>0.35360000000000003</v>
      </c>
      <c r="BD525" s="18">
        <v>0.2</v>
      </c>
      <c r="BG525" s="18">
        <v>0.04</v>
      </c>
    </row>
    <row r="526" spans="4:59">
      <c r="D526" t="s">
        <v>660</v>
      </c>
      <c r="E526" t="s">
        <v>212</v>
      </c>
      <c r="K526" t="s">
        <v>182</v>
      </c>
      <c r="L526" t="s">
        <v>183</v>
      </c>
      <c r="O526">
        <v>180</v>
      </c>
      <c r="P526" s="16" t="s">
        <v>662</v>
      </c>
      <c r="R526" s="18">
        <v>3</v>
      </c>
      <c r="T526">
        <v>8.5999999999999993E-2</v>
      </c>
      <c r="U526" s="1"/>
      <c r="V526" s="1"/>
      <c r="W526" s="1"/>
      <c r="X526" s="20"/>
      <c r="Y526" s="1">
        <v>0.2606</v>
      </c>
      <c r="Z526" s="20">
        <v>0.13</v>
      </c>
      <c r="AA526" s="20"/>
      <c r="AB526" s="20"/>
      <c r="AC526" s="20">
        <v>0.02</v>
      </c>
      <c r="AD526" s="20"/>
      <c r="AE526" s="20"/>
      <c r="AF526" s="20">
        <v>0.18479999999999999</v>
      </c>
      <c r="AG526" s="20"/>
      <c r="AI526" s="20">
        <v>0.55989999999999995</v>
      </c>
      <c r="AJ526" s="18">
        <v>0.39</v>
      </c>
      <c r="AM526" s="20">
        <v>0.05</v>
      </c>
      <c r="AP526" s="20">
        <v>0.1709</v>
      </c>
      <c r="AS526" s="20">
        <v>0.51790000000000003</v>
      </c>
      <c r="AT526" s="18">
        <v>0.33</v>
      </c>
      <c r="AW526" s="18">
        <v>0.04</v>
      </c>
      <c r="AZ526">
        <v>0.1167</v>
      </c>
      <c r="BC526">
        <v>0.35360000000000003</v>
      </c>
      <c r="BD526" s="18">
        <v>0.23</v>
      </c>
      <c r="BG526" s="18">
        <v>0.03</v>
      </c>
    </row>
    <row r="527" spans="4:59">
      <c r="D527" t="s">
        <v>660</v>
      </c>
      <c r="E527" t="s">
        <v>212</v>
      </c>
      <c r="K527" t="s">
        <v>182</v>
      </c>
      <c r="L527" t="s">
        <v>183</v>
      </c>
      <c r="O527">
        <v>180</v>
      </c>
      <c r="P527" s="16" t="s">
        <v>662</v>
      </c>
      <c r="R527" s="18">
        <v>3</v>
      </c>
      <c r="T527">
        <v>8.5999999999999993E-2</v>
      </c>
      <c r="U527" s="1"/>
      <c r="V527" s="1"/>
      <c r="W527" s="1"/>
      <c r="X527" s="20"/>
      <c r="Y527" s="1">
        <v>0.2606</v>
      </c>
      <c r="Z527" s="20"/>
      <c r="AA527" s="20" t="s">
        <v>130</v>
      </c>
      <c r="AB527" s="20"/>
      <c r="AC527" s="20"/>
      <c r="AD527" s="20"/>
      <c r="AE527" s="20"/>
      <c r="AF527" s="20">
        <v>0.18479999999999999</v>
      </c>
      <c r="AG527" s="20"/>
      <c r="AI527" s="20">
        <v>0.55989999999999995</v>
      </c>
      <c r="AJ527" s="18">
        <v>0.22</v>
      </c>
      <c r="AM527" s="20">
        <v>0.04</v>
      </c>
      <c r="AP527" s="20">
        <v>0.1709</v>
      </c>
      <c r="AS527" s="20">
        <v>0.51790000000000003</v>
      </c>
      <c r="AT527" s="18">
        <v>0.2</v>
      </c>
      <c r="AW527" s="18">
        <v>0.06</v>
      </c>
      <c r="AZ527">
        <v>0.1167</v>
      </c>
      <c r="BC527">
        <v>0.35360000000000003</v>
      </c>
      <c r="BD527" s="18">
        <v>0.18</v>
      </c>
      <c r="BG527" s="18">
        <v>0.01</v>
      </c>
    </row>
    <row r="528" spans="4:59">
      <c r="D528" t="s">
        <v>660</v>
      </c>
      <c r="E528" t="s">
        <v>611</v>
      </c>
      <c r="K528" t="s">
        <v>182</v>
      </c>
      <c r="L528" t="s">
        <v>670</v>
      </c>
      <c r="O528">
        <v>180</v>
      </c>
      <c r="P528" s="16" t="s">
        <v>662</v>
      </c>
      <c r="R528" s="18">
        <v>3</v>
      </c>
      <c r="T528">
        <v>8.5999999999999993E-2</v>
      </c>
      <c r="U528" s="1"/>
      <c r="V528" s="1"/>
      <c r="W528" s="1"/>
      <c r="X528" s="20"/>
      <c r="Y528" s="1">
        <v>0.2606</v>
      </c>
      <c r="Z528" s="20">
        <v>0.19</v>
      </c>
      <c r="AA528" s="20"/>
      <c r="AB528" s="20"/>
      <c r="AC528" s="20">
        <v>0.01</v>
      </c>
      <c r="AD528" s="20"/>
      <c r="AE528" s="20"/>
      <c r="AF528" s="20">
        <v>0.18479999999999999</v>
      </c>
      <c r="AG528" s="20"/>
      <c r="AI528" s="20">
        <v>0.55989999999999995</v>
      </c>
      <c r="AK528" s="18" t="s">
        <v>130</v>
      </c>
      <c r="AM528" s="20"/>
      <c r="AP528" s="20">
        <v>0.1709</v>
      </c>
      <c r="AS528" s="20">
        <v>0.51790000000000003</v>
      </c>
      <c r="AT528" s="18">
        <v>0.22</v>
      </c>
      <c r="AW528" s="18">
        <v>0.1</v>
      </c>
      <c r="AZ528">
        <v>0.1167</v>
      </c>
      <c r="BC528">
        <v>0.35360000000000003</v>
      </c>
      <c r="BD528" s="18">
        <v>0.16</v>
      </c>
      <c r="BG528" s="18">
        <v>0.05</v>
      </c>
    </row>
    <row r="529" spans="1:59">
      <c r="D529" t="s">
        <v>660</v>
      </c>
      <c r="E529" t="s">
        <v>611</v>
      </c>
      <c r="K529" t="s">
        <v>161</v>
      </c>
      <c r="L529" t="s">
        <v>319</v>
      </c>
      <c r="O529">
        <v>180</v>
      </c>
      <c r="P529" s="16" t="s">
        <v>662</v>
      </c>
      <c r="R529" s="18">
        <v>3</v>
      </c>
      <c r="T529">
        <v>8.5999999999999993E-2</v>
      </c>
      <c r="U529" s="1"/>
      <c r="V529" s="1"/>
      <c r="W529" s="1"/>
      <c r="X529" s="20"/>
      <c r="Y529" s="1">
        <v>0.2606</v>
      </c>
      <c r="Z529" s="20">
        <v>0.14000000000000001</v>
      </c>
      <c r="AA529" s="20"/>
      <c r="AB529" s="20"/>
      <c r="AC529" s="20">
        <v>0.04</v>
      </c>
      <c r="AD529" s="20"/>
      <c r="AE529" s="20"/>
      <c r="AF529" s="20">
        <v>0.18479999999999999</v>
      </c>
      <c r="AG529" s="20"/>
      <c r="AI529" s="20">
        <v>0.55989999999999995</v>
      </c>
      <c r="AK529" s="18" t="s">
        <v>130</v>
      </c>
      <c r="AM529" s="20"/>
      <c r="AP529" s="20">
        <v>0.1709</v>
      </c>
      <c r="AS529" s="20">
        <v>0.51790000000000003</v>
      </c>
      <c r="AT529" s="18">
        <v>0.21</v>
      </c>
      <c r="AW529" s="18">
        <v>0.02</v>
      </c>
      <c r="AZ529">
        <v>0.1167</v>
      </c>
      <c r="BC529">
        <v>0.35360000000000003</v>
      </c>
      <c r="BD529" s="18">
        <v>0.19</v>
      </c>
      <c r="BG529" s="18">
        <v>0.04</v>
      </c>
    </row>
    <row r="530" spans="1:59">
      <c r="D530" t="s">
        <v>660</v>
      </c>
      <c r="E530" t="s">
        <v>212</v>
      </c>
      <c r="K530" t="s">
        <v>671</v>
      </c>
      <c r="L530" t="s">
        <v>672</v>
      </c>
      <c r="O530">
        <v>180</v>
      </c>
      <c r="P530" s="16" t="s">
        <v>662</v>
      </c>
      <c r="R530" s="18">
        <v>3</v>
      </c>
      <c r="T530">
        <v>8.5999999999999993E-2</v>
      </c>
      <c r="U530" s="1"/>
      <c r="V530" s="1"/>
      <c r="W530" s="1"/>
      <c r="X530" s="20"/>
      <c r="Y530" s="1">
        <v>0.2606</v>
      </c>
      <c r="Z530" s="20"/>
      <c r="AA530" s="20" t="s">
        <v>130</v>
      </c>
      <c r="AB530" s="20"/>
      <c r="AC530" s="20"/>
      <c r="AD530" s="20"/>
      <c r="AE530" s="20"/>
      <c r="AF530" s="20">
        <v>0.18479999999999999</v>
      </c>
      <c r="AG530" s="20"/>
      <c r="AI530" s="20">
        <v>0.55989999999999995</v>
      </c>
      <c r="AJ530" s="18">
        <v>0.31</v>
      </c>
      <c r="AM530" s="20">
        <v>0.02</v>
      </c>
      <c r="AP530" s="20">
        <v>0.1709</v>
      </c>
      <c r="AS530" s="20">
        <v>0.51790000000000003</v>
      </c>
      <c r="AT530" s="18">
        <v>0.18</v>
      </c>
      <c r="AW530" s="18">
        <v>0.01</v>
      </c>
      <c r="AZ530">
        <v>0.1167</v>
      </c>
      <c r="BC530">
        <v>0.35360000000000003</v>
      </c>
      <c r="BD530" s="18">
        <v>0.16</v>
      </c>
      <c r="BG530" s="18">
        <v>0.02</v>
      </c>
    </row>
    <row r="531" spans="1:59">
      <c r="D531" t="s">
        <v>660</v>
      </c>
      <c r="E531" t="s">
        <v>138</v>
      </c>
      <c r="K531" t="s">
        <v>182</v>
      </c>
      <c r="L531" t="s">
        <v>673</v>
      </c>
      <c r="O531">
        <v>180</v>
      </c>
      <c r="P531" s="16" t="s">
        <v>662</v>
      </c>
      <c r="R531" s="18">
        <v>3</v>
      </c>
      <c r="T531">
        <v>8.5999999999999993E-2</v>
      </c>
      <c r="U531" s="1"/>
      <c r="V531" s="1"/>
      <c r="W531" s="1"/>
      <c r="X531" s="20"/>
      <c r="Y531" s="1">
        <v>0.2606</v>
      </c>
      <c r="Z531" s="20">
        <v>0.11</v>
      </c>
      <c r="AA531" s="20"/>
      <c r="AB531" s="20"/>
      <c r="AC531" s="20">
        <v>0.03</v>
      </c>
      <c r="AD531" s="20"/>
      <c r="AE531" s="20"/>
      <c r="AF531" s="20">
        <v>0.18479999999999999</v>
      </c>
      <c r="AG531" s="20"/>
      <c r="AI531" s="20">
        <v>0.55989999999999995</v>
      </c>
      <c r="AJ531" s="18">
        <v>0.2</v>
      </c>
      <c r="AM531" s="20">
        <v>0.05</v>
      </c>
      <c r="AP531" s="20">
        <v>0.1709</v>
      </c>
      <c r="AS531" s="20">
        <v>0.51790000000000003</v>
      </c>
      <c r="AT531" s="18">
        <v>0.26</v>
      </c>
      <c r="AW531" s="18">
        <v>0.04</v>
      </c>
      <c r="AZ531">
        <v>0.1167</v>
      </c>
      <c r="BC531">
        <v>0.35360000000000003</v>
      </c>
      <c r="BD531" s="18">
        <v>0.14000000000000001</v>
      </c>
      <c r="BG531" s="18">
        <v>0.06</v>
      </c>
    </row>
    <row r="532" spans="1:59">
      <c r="A532" t="s">
        <v>674</v>
      </c>
      <c r="B532" s="55" t="s">
        <v>675</v>
      </c>
      <c r="D532" t="s">
        <v>676</v>
      </c>
      <c r="E532" t="s">
        <v>123</v>
      </c>
      <c r="F532" t="s">
        <v>124</v>
      </c>
      <c r="G532" t="s">
        <v>283</v>
      </c>
      <c r="K532" t="s">
        <v>217</v>
      </c>
      <c r="L532" t="s">
        <v>310</v>
      </c>
      <c r="N532">
        <v>4</v>
      </c>
      <c r="P532">
        <v>14</v>
      </c>
      <c r="R532" s="18">
        <v>1</v>
      </c>
      <c r="U532" s="1"/>
      <c r="V532" s="1" t="s">
        <v>154</v>
      </c>
      <c r="W532" s="1">
        <v>3.35</v>
      </c>
      <c r="X532" s="20"/>
      <c r="Y532" s="1"/>
      <c r="Z532" s="20">
        <v>3.35</v>
      </c>
      <c r="AA532" s="20"/>
      <c r="AB532" s="20"/>
      <c r="AC532" s="20"/>
      <c r="AD532" s="20"/>
      <c r="AE532" s="20"/>
      <c r="AF532" s="20"/>
      <c r="AG532" s="20">
        <v>5.26</v>
      </c>
      <c r="AI532" s="20"/>
      <c r="AJ532" s="20">
        <v>5.26</v>
      </c>
      <c r="AK532" s="20"/>
      <c r="AL532" s="20"/>
      <c r="AM532" s="20"/>
      <c r="AP532" s="20"/>
      <c r="AQ532" s="18">
        <v>2.84</v>
      </c>
      <c r="AS532" s="20"/>
      <c r="AT532" s="18">
        <v>2.84</v>
      </c>
      <c r="BA532">
        <v>3.11</v>
      </c>
      <c r="BD532" s="18">
        <v>3.11</v>
      </c>
    </row>
    <row r="533" spans="1:59">
      <c r="D533" t="s">
        <v>676</v>
      </c>
      <c r="E533" t="s">
        <v>123</v>
      </c>
      <c r="F533" t="s">
        <v>124</v>
      </c>
      <c r="G533" t="s">
        <v>283</v>
      </c>
      <c r="K533" t="s">
        <v>217</v>
      </c>
      <c r="L533" t="s">
        <v>310</v>
      </c>
      <c r="N533">
        <v>4</v>
      </c>
      <c r="P533">
        <v>21</v>
      </c>
      <c r="R533" s="18">
        <v>1</v>
      </c>
      <c r="U533" s="1"/>
      <c r="V533" s="1"/>
      <c r="W533" s="1">
        <v>3.22</v>
      </c>
      <c r="X533" s="20"/>
      <c r="Y533" s="1"/>
      <c r="Z533" s="20">
        <v>3.22</v>
      </c>
      <c r="AA533" s="20"/>
      <c r="AB533" s="20"/>
      <c r="AC533" s="20"/>
      <c r="AD533" s="20"/>
      <c r="AE533" s="20"/>
      <c r="AF533" s="20"/>
      <c r="AG533" s="20">
        <v>5.94</v>
      </c>
      <c r="AI533" s="20"/>
      <c r="AJ533" s="20">
        <v>5.94</v>
      </c>
      <c r="AK533" s="20"/>
      <c r="AL533" s="20"/>
      <c r="AM533" s="20"/>
      <c r="AP533" s="20"/>
      <c r="AQ533" s="18">
        <v>3.37</v>
      </c>
      <c r="AS533" s="20"/>
      <c r="AT533" s="18">
        <v>3.37</v>
      </c>
      <c r="BA533">
        <v>3.55</v>
      </c>
      <c r="BD533" s="18">
        <v>3.55</v>
      </c>
    </row>
    <row r="534" spans="1:59">
      <c r="D534" t="s">
        <v>676</v>
      </c>
      <c r="E534" t="s">
        <v>123</v>
      </c>
      <c r="F534" t="s">
        <v>124</v>
      </c>
      <c r="G534" t="s">
        <v>283</v>
      </c>
      <c r="K534" t="s">
        <v>217</v>
      </c>
      <c r="L534" t="s">
        <v>310</v>
      </c>
      <c r="N534">
        <v>4</v>
      </c>
      <c r="P534">
        <v>28</v>
      </c>
      <c r="R534" s="18">
        <v>1</v>
      </c>
      <c r="U534" s="1"/>
      <c r="V534" s="1"/>
      <c r="W534" s="1">
        <v>3.17</v>
      </c>
      <c r="X534" s="20"/>
      <c r="Y534" s="1"/>
      <c r="Z534" s="20">
        <v>3.17</v>
      </c>
      <c r="AA534" s="20"/>
      <c r="AB534" s="20"/>
      <c r="AC534" s="20"/>
      <c r="AD534" s="20"/>
      <c r="AE534" s="20"/>
      <c r="AF534" s="20"/>
      <c r="AG534" s="20">
        <v>6.35</v>
      </c>
      <c r="AI534" s="20"/>
      <c r="AJ534" s="20">
        <v>6.35</v>
      </c>
      <c r="AK534" s="20"/>
      <c r="AL534" s="20"/>
      <c r="AM534" s="20"/>
      <c r="AP534" s="20"/>
      <c r="AQ534" s="18">
        <v>3.67</v>
      </c>
      <c r="AS534" s="20"/>
      <c r="AT534" s="18">
        <v>3.67</v>
      </c>
      <c r="BA534">
        <v>3.2</v>
      </c>
      <c r="BD534" s="18">
        <v>3.2</v>
      </c>
    </row>
    <row r="535" spans="1:59">
      <c r="D535" t="s">
        <v>676</v>
      </c>
      <c r="E535" t="s">
        <v>123</v>
      </c>
      <c r="F535" t="s">
        <v>124</v>
      </c>
      <c r="G535" t="s">
        <v>283</v>
      </c>
      <c r="K535" t="s">
        <v>217</v>
      </c>
      <c r="L535" t="s">
        <v>310</v>
      </c>
      <c r="N535">
        <v>7</v>
      </c>
      <c r="P535">
        <v>12</v>
      </c>
      <c r="R535" s="18">
        <v>1</v>
      </c>
      <c r="U535" s="1"/>
      <c r="V535" s="1"/>
      <c r="W535" s="1">
        <v>0.69</v>
      </c>
      <c r="X535" s="20"/>
      <c r="Y535" s="1"/>
      <c r="Z535" s="20">
        <v>0.69</v>
      </c>
      <c r="AA535" s="20"/>
      <c r="AB535" s="20"/>
      <c r="AC535" s="20"/>
      <c r="AD535" s="20"/>
      <c r="AE535" s="20"/>
      <c r="AF535" s="20"/>
      <c r="AG535" s="20">
        <v>1.61</v>
      </c>
      <c r="AI535" s="20"/>
      <c r="AJ535" s="20">
        <v>1.61</v>
      </c>
      <c r="AK535" s="20"/>
      <c r="AL535" s="20"/>
      <c r="AM535" s="20"/>
      <c r="AP535" s="20"/>
      <c r="AQ535" s="18">
        <v>0.44</v>
      </c>
      <c r="AS535" s="20"/>
      <c r="AT535" s="18">
        <v>0.44</v>
      </c>
      <c r="BA535">
        <v>0.27</v>
      </c>
      <c r="BD535" s="18">
        <v>0.27</v>
      </c>
    </row>
    <row r="536" spans="1:59">
      <c r="D536" t="s">
        <v>676</v>
      </c>
      <c r="E536" t="s">
        <v>123</v>
      </c>
      <c r="F536" t="s">
        <v>124</v>
      </c>
      <c r="G536" t="s">
        <v>283</v>
      </c>
      <c r="K536" t="s">
        <v>217</v>
      </c>
      <c r="L536" t="s">
        <v>310</v>
      </c>
      <c r="N536">
        <v>7</v>
      </c>
      <c r="P536">
        <v>18</v>
      </c>
      <c r="R536" s="18">
        <v>1</v>
      </c>
      <c r="U536" s="1"/>
      <c r="V536" s="1"/>
      <c r="W536" s="1">
        <v>1.65</v>
      </c>
      <c r="X536" s="20"/>
      <c r="Y536" s="1"/>
      <c r="Z536" s="20">
        <v>1.65</v>
      </c>
      <c r="AA536" s="20"/>
      <c r="AB536" s="20"/>
      <c r="AC536" s="20"/>
      <c r="AD536" s="20"/>
      <c r="AE536" s="20"/>
      <c r="AF536" s="20"/>
      <c r="AG536" s="20">
        <v>2.78</v>
      </c>
      <c r="AI536" s="20"/>
      <c r="AJ536" s="20">
        <v>2.78</v>
      </c>
      <c r="AK536" s="20"/>
      <c r="AL536" s="20"/>
      <c r="AM536" s="20"/>
      <c r="AP536" s="20"/>
      <c r="AQ536" s="18">
        <v>1.3</v>
      </c>
      <c r="AS536" s="20"/>
      <c r="AT536" s="18">
        <v>1.3</v>
      </c>
      <c r="BA536">
        <v>1.45</v>
      </c>
      <c r="BD536" s="18">
        <v>1.45</v>
      </c>
    </row>
    <row r="537" spans="1:59">
      <c r="D537" t="s">
        <v>676</v>
      </c>
      <c r="E537" t="s">
        <v>123</v>
      </c>
      <c r="F537" t="s">
        <v>124</v>
      </c>
      <c r="G537" t="s">
        <v>283</v>
      </c>
      <c r="K537" t="s">
        <v>217</v>
      </c>
      <c r="L537" t="s">
        <v>310</v>
      </c>
      <c r="N537">
        <v>7</v>
      </c>
      <c r="P537">
        <v>24</v>
      </c>
      <c r="R537" s="18">
        <v>1</v>
      </c>
      <c r="U537" s="1"/>
      <c r="V537" s="1"/>
      <c r="W537" s="1">
        <v>1.77</v>
      </c>
      <c r="X537" s="20"/>
      <c r="Y537" s="1"/>
      <c r="Z537" s="20">
        <v>1.77</v>
      </c>
      <c r="AA537" s="20"/>
      <c r="AB537" s="20"/>
      <c r="AC537" s="20"/>
      <c r="AD537" s="20"/>
      <c r="AE537" s="20"/>
      <c r="AF537" s="20"/>
      <c r="AG537" s="20">
        <v>3.17</v>
      </c>
      <c r="AI537" s="20"/>
      <c r="AJ537" s="20">
        <v>3.17</v>
      </c>
      <c r="AK537" s="20"/>
      <c r="AL537" s="20"/>
      <c r="AM537" s="20"/>
      <c r="AP537" s="20"/>
      <c r="AQ537" s="18">
        <v>1.79</v>
      </c>
      <c r="AS537" s="20"/>
      <c r="AT537" s="18">
        <v>1.79</v>
      </c>
      <c r="BA537">
        <v>2.08</v>
      </c>
      <c r="BD537" s="18">
        <v>2.08</v>
      </c>
    </row>
    <row r="538" spans="1:59">
      <c r="D538" t="s">
        <v>676</v>
      </c>
      <c r="E538" t="s">
        <v>314</v>
      </c>
      <c r="F538" t="s">
        <v>124</v>
      </c>
      <c r="G538" t="s">
        <v>283</v>
      </c>
      <c r="K538" t="s">
        <v>217</v>
      </c>
      <c r="L538" t="s">
        <v>310</v>
      </c>
      <c r="N538">
        <v>4</v>
      </c>
      <c r="P538">
        <v>12</v>
      </c>
      <c r="R538" s="18">
        <v>1</v>
      </c>
      <c r="U538" s="1"/>
      <c r="V538" s="1"/>
      <c r="W538" s="1">
        <v>16.940000000000001</v>
      </c>
      <c r="X538" s="20"/>
      <c r="Y538" s="1"/>
      <c r="Z538" s="20">
        <v>16.940000000000001</v>
      </c>
      <c r="AA538" s="20"/>
      <c r="AB538" s="20"/>
      <c r="AC538" s="20"/>
      <c r="AD538" s="20"/>
      <c r="AE538" s="20"/>
      <c r="AF538" s="20"/>
      <c r="AG538" s="20">
        <v>20.5</v>
      </c>
      <c r="AI538" s="20"/>
      <c r="AJ538" s="20">
        <v>20.5</v>
      </c>
      <c r="AK538" s="20"/>
      <c r="AL538" s="20"/>
      <c r="AM538" s="20"/>
      <c r="AP538" s="20"/>
      <c r="AQ538" s="18">
        <v>16.170000000000002</v>
      </c>
      <c r="AS538" s="20"/>
      <c r="AT538" s="18">
        <v>16.170000000000002</v>
      </c>
      <c r="BA538">
        <v>30.57</v>
      </c>
      <c r="BD538" s="18">
        <v>30.57</v>
      </c>
    </row>
    <row r="539" spans="1:59">
      <c r="D539" t="s">
        <v>676</v>
      </c>
      <c r="E539" t="s">
        <v>314</v>
      </c>
      <c r="F539" t="s">
        <v>124</v>
      </c>
      <c r="G539" t="s">
        <v>283</v>
      </c>
      <c r="K539" t="s">
        <v>217</v>
      </c>
      <c r="L539" t="s">
        <v>310</v>
      </c>
      <c r="N539">
        <v>4</v>
      </c>
      <c r="P539">
        <v>18</v>
      </c>
      <c r="R539" s="18">
        <v>1</v>
      </c>
      <c r="U539" s="1"/>
      <c r="V539" s="1"/>
      <c r="W539" s="1">
        <v>10.92</v>
      </c>
      <c r="X539" s="20"/>
      <c r="Y539" s="1"/>
      <c r="Z539" s="20">
        <v>10.92</v>
      </c>
      <c r="AA539" s="20"/>
      <c r="AB539" s="20"/>
      <c r="AC539" s="20"/>
      <c r="AD539" s="20"/>
      <c r="AE539" s="20"/>
      <c r="AF539" s="20"/>
      <c r="AG539" s="20">
        <v>13.4</v>
      </c>
      <c r="AI539" s="20"/>
      <c r="AJ539" s="20">
        <v>13.4</v>
      </c>
      <c r="AK539" s="20"/>
      <c r="AL539" s="20"/>
      <c r="AM539" s="20"/>
      <c r="AP539" s="20"/>
      <c r="AQ539" s="18">
        <v>10.85</v>
      </c>
      <c r="AS539" s="20"/>
      <c r="AT539" s="18">
        <v>10.85</v>
      </c>
      <c r="BA539">
        <v>19.399999999999999</v>
      </c>
      <c r="BD539" s="18">
        <v>19.399999999999999</v>
      </c>
    </row>
    <row r="540" spans="1:59">
      <c r="D540" t="s">
        <v>676</v>
      </c>
      <c r="E540" t="s">
        <v>314</v>
      </c>
      <c r="F540" t="s">
        <v>124</v>
      </c>
      <c r="G540" t="s">
        <v>283</v>
      </c>
      <c r="K540" t="s">
        <v>217</v>
      </c>
      <c r="L540" t="s">
        <v>310</v>
      </c>
      <c r="N540">
        <v>4</v>
      </c>
      <c r="P540">
        <v>24</v>
      </c>
      <c r="R540" s="18">
        <v>1</v>
      </c>
      <c r="U540" s="1"/>
      <c r="V540" s="1"/>
      <c r="W540" s="1">
        <v>10.38</v>
      </c>
      <c r="X540" s="20"/>
      <c r="Y540" s="1"/>
      <c r="Z540" s="20">
        <v>10.38</v>
      </c>
      <c r="AA540" s="20"/>
      <c r="AB540" s="20"/>
      <c r="AC540" s="20"/>
      <c r="AD540" s="20"/>
      <c r="AE540" s="20"/>
      <c r="AF540" s="20"/>
      <c r="AG540" s="20">
        <v>13.64</v>
      </c>
      <c r="AI540" s="20"/>
      <c r="AJ540" s="20">
        <v>13.64</v>
      </c>
      <c r="AK540" s="20"/>
      <c r="AL540" s="20"/>
      <c r="AM540" s="20"/>
      <c r="AP540" s="20"/>
      <c r="AQ540" s="18">
        <v>10.47</v>
      </c>
      <c r="AS540" s="20"/>
      <c r="AT540" s="18">
        <v>10.47</v>
      </c>
      <c r="BA540">
        <v>17.079999999999998</v>
      </c>
      <c r="BD540" s="18">
        <v>17.079999999999998</v>
      </c>
    </row>
    <row r="541" spans="1:59">
      <c r="D541" t="s">
        <v>676</v>
      </c>
      <c r="E541" t="s">
        <v>314</v>
      </c>
      <c r="F541" t="s">
        <v>124</v>
      </c>
      <c r="G541" t="s">
        <v>283</v>
      </c>
      <c r="K541" t="s">
        <v>217</v>
      </c>
      <c r="L541" t="s">
        <v>310</v>
      </c>
      <c r="N541">
        <v>7</v>
      </c>
      <c r="P541">
        <v>12</v>
      </c>
      <c r="R541" s="18">
        <v>1</v>
      </c>
      <c r="T541">
        <v>0.02</v>
      </c>
      <c r="U541" s="1"/>
      <c r="V541" s="1"/>
      <c r="W541" s="1">
        <v>5.87</v>
      </c>
      <c r="X541" s="20"/>
      <c r="Y541" s="1"/>
      <c r="Z541" s="20">
        <v>5.87</v>
      </c>
      <c r="AA541" s="20"/>
      <c r="AB541" s="20"/>
      <c r="AC541" s="20"/>
      <c r="AD541" s="20"/>
      <c r="AE541" s="20"/>
      <c r="AF541" s="20"/>
      <c r="AG541" s="20">
        <v>7.19</v>
      </c>
      <c r="AI541" s="20"/>
      <c r="AJ541" s="20">
        <v>7.19</v>
      </c>
      <c r="AK541" s="20"/>
      <c r="AL541" s="20"/>
      <c r="AM541" s="20"/>
      <c r="AP541" s="20"/>
      <c r="AQ541" s="18">
        <v>5.36</v>
      </c>
      <c r="AS541" s="20"/>
      <c r="AT541" s="18">
        <v>5.36</v>
      </c>
      <c r="BA541">
        <v>9.9</v>
      </c>
      <c r="BD541" s="18">
        <v>9.9</v>
      </c>
    </row>
    <row r="542" spans="1:59">
      <c r="D542" t="s">
        <v>676</v>
      </c>
      <c r="E542" t="s">
        <v>314</v>
      </c>
      <c r="F542" t="s">
        <v>124</v>
      </c>
      <c r="G542" t="s">
        <v>283</v>
      </c>
      <c r="K542" t="s">
        <v>217</v>
      </c>
      <c r="L542" t="s">
        <v>310</v>
      </c>
      <c r="N542">
        <v>7</v>
      </c>
      <c r="P542">
        <v>18</v>
      </c>
      <c r="R542" s="18">
        <v>1</v>
      </c>
      <c r="T542">
        <v>0.02</v>
      </c>
      <c r="U542" s="1"/>
      <c r="V542" s="1"/>
      <c r="W542" s="1">
        <v>10.59</v>
      </c>
      <c r="X542" s="20"/>
      <c r="Y542" s="1"/>
      <c r="Z542" s="20">
        <v>10.59</v>
      </c>
      <c r="AA542" s="20"/>
      <c r="AB542" s="20"/>
      <c r="AC542" s="20"/>
      <c r="AD542" s="20"/>
      <c r="AE542" s="20"/>
      <c r="AF542" s="20"/>
      <c r="AG542" s="20">
        <v>12.82</v>
      </c>
      <c r="AI542" s="20"/>
      <c r="AJ542" s="20">
        <v>12.82</v>
      </c>
      <c r="AK542" s="20"/>
      <c r="AL542" s="20"/>
      <c r="AM542" s="20"/>
      <c r="AP542" s="20"/>
      <c r="AQ542" s="18">
        <v>8.83</v>
      </c>
      <c r="AS542" s="20"/>
      <c r="AT542" s="18">
        <v>8.83</v>
      </c>
      <c r="BA542">
        <v>14.9</v>
      </c>
      <c r="BD542" s="18">
        <v>14.9</v>
      </c>
    </row>
    <row r="543" spans="1:59">
      <c r="D543" t="s">
        <v>676</v>
      </c>
      <c r="E543" t="s">
        <v>314</v>
      </c>
      <c r="F543" t="s">
        <v>124</v>
      </c>
      <c r="G543" t="s">
        <v>283</v>
      </c>
      <c r="K543" t="s">
        <v>217</v>
      </c>
      <c r="L543" t="s">
        <v>310</v>
      </c>
      <c r="N543">
        <v>7</v>
      </c>
      <c r="P543">
        <v>24</v>
      </c>
      <c r="R543" s="18">
        <v>1</v>
      </c>
      <c r="T543">
        <v>0.02</v>
      </c>
      <c r="U543" s="1"/>
      <c r="V543" s="1"/>
      <c r="W543" s="1">
        <v>7.84</v>
      </c>
      <c r="X543" s="20"/>
      <c r="Y543" s="1"/>
      <c r="Z543" s="20">
        <v>7.84</v>
      </c>
      <c r="AA543" s="20"/>
      <c r="AB543" s="20"/>
      <c r="AC543" s="20"/>
      <c r="AD543" s="20"/>
      <c r="AE543" s="20"/>
      <c r="AF543" s="20"/>
      <c r="AG543" s="20">
        <v>10.16</v>
      </c>
      <c r="AI543" s="20"/>
      <c r="AJ543" s="20">
        <v>10.16</v>
      </c>
      <c r="AK543" s="20"/>
      <c r="AL543" s="20"/>
      <c r="AM543" s="20"/>
      <c r="AP543" s="20"/>
      <c r="AQ543" s="18">
        <v>6.94</v>
      </c>
      <c r="AS543" s="20"/>
      <c r="AT543" s="18">
        <v>6.94</v>
      </c>
      <c r="BA543">
        <v>10.78</v>
      </c>
      <c r="BD543" s="18">
        <v>10.78</v>
      </c>
    </row>
    <row r="544" spans="1:59">
      <c r="D544" t="s">
        <v>676</v>
      </c>
      <c r="E544" t="s">
        <v>277</v>
      </c>
      <c r="F544" t="s">
        <v>124</v>
      </c>
      <c r="G544" t="s">
        <v>283</v>
      </c>
      <c r="K544" t="s">
        <v>217</v>
      </c>
      <c r="L544" t="s">
        <v>310</v>
      </c>
      <c r="N544">
        <v>4</v>
      </c>
      <c r="P544">
        <v>12</v>
      </c>
      <c r="R544" s="18">
        <v>1</v>
      </c>
      <c r="T544">
        <v>0.02</v>
      </c>
      <c r="U544" s="1"/>
      <c r="V544" s="1"/>
      <c r="W544" s="1">
        <v>0.79</v>
      </c>
      <c r="X544" s="20"/>
      <c r="Y544" s="1"/>
      <c r="Z544" s="20">
        <v>0.79</v>
      </c>
      <c r="AA544" s="20"/>
      <c r="AB544" s="20"/>
      <c r="AC544" s="20"/>
      <c r="AD544" s="20"/>
      <c r="AE544" s="20"/>
      <c r="AF544" s="20"/>
      <c r="AG544" s="20">
        <v>1.66</v>
      </c>
      <c r="AI544" s="20"/>
      <c r="AJ544" s="20">
        <v>1.66</v>
      </c>
      <c r="AK544" s="20"/>
      <c r="AL544" s="20"/>
      <c r="AM544" s="20"/>
      <c r="AP544" s="20"/>
      <c r="AQ544" s="18">
        <v>0.53</v>
      </c>
      <c r="AS544" s="20"/>
      <c r="AT544" s="18">
        <v>0.53</v>
      </c>
      <c r="BA544">
        <v>0.26</v>
      </c>
      <c r="BD544" s="18">
        <v>0.26</v>
      </c>
    </row>
    <row r="545" spans="4:56">
      <c r="D545" t="s">
        <v>676</v>
      </c>
      <c r="E545" t="s">
        <v>277</v>
      </c>
      <c r="F545" t="s">
        <v>124</v>
      </c>
      <c r="G545" t="s">
        <v>283</v>
      </c>
      <c r="K545" t="s">
        <v>217</v>
      </c>
      <c r="L545" t="s">
        <v>310</v>
      </c>
      <c r="N545">
        <v>4</v>
      </c>
      <c r="P545">
        <v>18</v>
      </c>
      <c r="R545" s="18">
        <v>1</v>
      </c>
      <c r="T545">
        <v>0.02</v>
      </c>
      <c r="U545" s="1"/>
      <c r="V545" s="1"/>
      <c r="W545" s="1">
        <v>0.99</v>
      </c>
      <c r="X545" s="20"/>
      <c r="Y545" s="1"/>
      <c r="Z545" s="20">
        <v>0.99</v>
      </c>
      <c r="AA545" s="20"/>
      <c r="AB545" s="20"/>
      <c r="AC545" s="20"/>
      <c r="AD545" s="20"/>
      <c r="AE545" s="20"/>
      <c r="AF545" s="20"/>
      <c r="AG545" s="20">
        <v>2.08</v>
      </c>
      <c r="AI545" s="20"/>
      <c r="AJ545" s="20">
        <v>2.08</v>
      </c>
      <c r="AK545" s="20"/>
      <c r="AL545" s="20"/>
      <c r="AM545" s="20"/>
      <c r="AP545" s="20"/>
      <c r="AQ545" s="18">
        <v>0.73</v>
      </c>
      <c r="AS545" s="20"/>
      <c r="AT545" s="18">
        <v>0.73</v>
      </c>
      <c r="BA545">
        <v>0.35</v>
      </c>
      <c r="BD545" s="18">
        <v>0.35</v>
      </c>
    </row>
    <row r="546" spans="4:56">
      <c r="D546" t="s">
        <v>676</v>
      </c>
      <c r="E546" t="s">
        <v>277</v>
      </c>
      <c r="F546" t="s">
        <v>124</v>
      </c>
      <c r="G546" t="s">
        <v>283</v>
      </c>
      <c r="K546" t="s">
        <v>217</v>
      </c>
      <c r="L546" t="s">
        <v>310</v>
      </c>
      <c r="N546">
        <v>4</v>
      </c>
      <c r="P546">
        <v>24</v>
      </c>
      <c r="R546" s="18">
        <v>1</v>
      </c>
      <c r="T546">
        <v>0.02</v>
      </c>
      <c r="U546" s="1"/>
      <c r="V546" s="1"/>
      <c r="W546" s="1">
        <v>0.81</v>
      </c>
      <c r="X546" s="20"/>
      <c r="Y546" s="1"/>
      <c r="Z546" s="20">
        <v>0.81</v>
      </c>
      <c r="AA546" s="20"/>
      <c r="AB546" s="20"/>
      <c r="AC546" s="20"/>
      <c r="AD546" s="20"/>
      <c r="AE546" s="20"/>
      <c r="AF546" s="20"/>
      <c r="AG546" s="20">
        <v>1.78</v>
      </c>
      <c r="AI546" s="20"/>
      <c r="AJ546" s="20">
        <v>1.78</v>
      </c>
      <c r="AK546" s="20"/>
      <c r="AL546" s="20"/>
      <c r="AM546" s="20"/>
      <c r="AP546" s="20"/>
      <c r="AQ546" s="18">
        <v>0.66</v>
      </c>
      <c r="AS546" s="20"/>
      <c r="AT546" s="18">
        <v>0.66</v>
      </c>
      <c r="BA546">
        <v>0.31</v>
      </c>
      <c r="BD546" s="18">
        <v>0.31</v>
      </c>
    </row>
    <row r="547" spans="4:56">
      <c r="D547" t="s">
        <v>676</v>
      </c>
      <c r="E547" t="s">
        <v>277</v>
      </c>
      <c r="F547" t="s">
        <v>124</v>
      </c>
      <c r="G547" t="s">
        <v>283</v>
      </c>
      <c r="K547" t="s">
        <v>217</v>
      </c>
      <c r="L547" t="s">
        <v>310</v>
      </c>
      <c r="N547">
        <v>7</v>
      </c>
      <c r="P547">
        <v>14</v>
      </c>
      <c r="R547" s="18">
        <v>1</v>
      </c>
      <c r="T547">
        <v>0.02</v>
      </c>
      <c r="U547" s="1"/>
      <c r="V547" s="1"/>
      <c r="W547" s="1">
        <v>1.58</v>
      </c>
      <c r="X547" s="20"/>
      <c r="Y547" s="1"/>
      <c r="Z547" s="20">
        <v>1.58</v>
      </c>
      <c r="AA547" s="20"/>
      <c r="AB547" s="20"/>
      <c r="AC547" s="20"/>
      <c r="AD547" s="20"/>
      <c r="AE547" s="20"/>
      <c r="AF547" s="20"/>
      <c r="AG547" s="20">
        <v>2.06</v>
      </c>
      <c r="AI547" s="20"/>
      <c r="AJ547" s="20">
        <v>2.06</v>
      </c>
      <c r="AK547" s="20"/>
      <c r="AL547" s="20"/>
      <c r="AM547" s="20"/>
      <c r="AP547" s="20"/>
      <c r="AQ547" s="18">
        <v>1.22</v>
      </c>
      <c r="AS547" s="20"/>
      <c r="AT547" s="18">
        <v>1.22</v>
      </c>
      <c r="BA547">
        <v>1.92</v>
      </c>
      <c r="BD547" s="18">
        <v>1.92</v>
      </c>
    </row>
    <row r="548" spans="4:56">
      <c r="D548" t="s">
        <v>676</v>
      </c>
      <c r="E548" t="s">
        <v>277</v>
      </c>
      <c r="F548" t="s">
        <v>124</v>
      </c>
      <c r="G548" t="s">
        <v>283</v>
      </c>
      <c r="K548" t="s">
        <v>217</v>
      </c>
      <c r="L548" t="s">
        <v>310</v>
      </c>
      <c r="N548">
        <v>7</v>
      </c>
      <c r="P548">
        <v>21</v>
      </c>
      <c r="R548" s="18">
        <v>1</v>
      </c>
      <c r="T548">
        <v>0.02</v>
      </c>
      <c r="U548" s="1"/>
      <c r="V548" s="1"/>
      <c r="W548" s="1">
        <v>1.2</v>
      </c>
      <c r="X548" s="20"/>
      <c r="Y548" s="1"/>
      <c r="Z548" s="20">
        <v>1.2</v>
      </c>
      <c r="AA548" s="20"/>
      <c r="AB548" s="20"/>
      <c r="AC548" s="20"/>
      <c r="AD548" s="20"/>
      <c r="AE548" s="20"/>
      <c r="AF548" s="20"/>
      <c r="AG548" s="20">
        <v>1.74</v>
      </c>
      <c r="AI548" s="20"/>
      <c r="AJ548" s="20">
        <v>1.74</v>
      </c>
      <c r="AK548" s="20"/>
      <c r="AL548" s="20"/>
      <c r="AM548" s="20"/>
      <c r="AP548" s="20"/>
      <c r="AQ548" s="18">
        <v>0.95</v>
      </c>
      <c r="AS548" s="20"/>
      <c r="AT548" s="18">
        <v>0.95</v>
      </c>
      <c r="BA548">
        <v>1.33</v>
      </c>
      <c r="BD548" s="18">
        <v>1.33</v>
      </c>
    </row>
    <row r="549" spans="4:56">
      <c r="D549" t="s">
        <v>676</v>
      </c>
      <c r="E549" t="s">
        <v>277</v>
      </c>
      <c r="F549" t="s">
        <v>124</v>
      </c>
      <c r="G549" t="s">
        <v>283</v>
      </c>
      <c r="K549" t="s">
        <v>217</v>
      </c>
      <c r="L549" t="s">
        <v>310</v>
      </c>
      <c r="N549">
        <v>7</v>
      </c>
      <c r="P549">
        <v>28</v>
      </c>
      <c r="R549" s="18">
        <v>1</v>
      </c>
      <c r="T549">
        <v>0.02</v>
      </c>
      <c r="U549" s="1"/>
      <c r="V549" s="1"/>
      <c r="W549" s="1">
        <v>1.43</v>
      </c>
      <c r="X549" s="20"/>
      <c r="Y549" s="1"/>
      <c r="Z549" s="20">
        <v>1.43</v>
      </c>
      <c r="AA549" s="20"/>
      <c r="AB549" s="20"/>
      <c r="AC549" s="20"/>
      <c r="AD549" s="20"/>
      <c r="AE549" s="20"/>
      <c r="AF549" s="20"/>
      <c r="AG549" s="20">
        <v>2.1</v>
      </c>
      <c r="AI549" s="20"/>
      <c r="AJ549" s="20">
        <v>2.1</v>
      </c>
      <c r="AK549" s="20"/>
      <c r="AL549" s="20"/>
      <c r="AM549" s="20"/>
      <c r="AP549" s="20"/>
      <c r="AQ549" s="18">
        <v>1.18</v>
      </c>
      <c r="AS549" s="20"/>
      <c r="AT549" s="18">
        <v>1.18</v>
      </c>
      <c r="BA549">
        <v>1.51</v>
      </c>
      <c r="BD549" s="18">
        <v>1.51</v>
      </c>
    </row>
    <row r="550" spans="4:56">
      <c r="D550" t="s">
        <v>676</v>
      </c>
      <c r="E550" t="s">
        <v>222</v>
      </c>
      <c r="F550" t="s">
        <v>124</v>
      </c>
      <c r="G550" t="s">
        <v>283</v>
      </c>
      <c r="K550" t="s">
        <v>217</v>
      </c>
      <c r="L550" t="s">
        <v>310</v>
      </c>
      <c r="N550">
        <v>4</v>
      </c>
      <c r="P550">
        <v>15</v>
      </c>
      <c r="R550" s="18">
        <v>1</v>
      </c>
      <c r="T550">
        <v>0.02</v>
      </c>
      <c r="U550" s="1"/>
      <c r="V550" s="1"/>
      <c r="W550" s="1">
        <v>1.35</v>
      </c>
      <c r="X550" s="20"/>
      <c r="Y550" s="1"/>
      <c r="Z550" s="20">
        <v>1.35</v>
      </c>
      <c r="AA550" s="20"/>
      <c r="AB550" s="20"/>
      <c r="AC550" s="20"/>
      <c r="AD550" s="20"/>
      <c r="AE550" s="20"/>
      <c r="AF550" s="20"/>
      <c r="AG550" s="20">
        <v>1.52</v>
      </c>
      <c r="AI550" s="20"/>
      <c r="AJ550" s="20">
        <v>1.52</v>
      </c>
      <c r="AK550" s="20"/>
      <c r="AL550" s="20"/>
      <c r="AM550" s="20"/>
      <c r="AP550" s="20"/>
      <c r="AQ550" s="18">
        <v>1.0900000000000001</v>
      </c>
      <c r="AS550" s="20"/>
      <c r="AT550" s="18">
        <v>1.0900000000000001</v>
      </c>
      <c r="BA550">
        <v>1.88</v>
      </c>
      <c r="BD550" s="18">
        <v>1.88</v>
      </c>
    </row>
    <row r="551" spans="4:56">
      <c r="D551" t="s">
        <v>676</v>
      </c>
      <c r="E551" t="s">
        <v>222</v>
      </c>
      <c r="F551" t="s">
        <v>124</v>
      </c>
      <c r="G551" t="s">
        <v>283</v>
      </c>
      <c r="K551" t="s">
        <v>217</v>
      </c>
      <c r="L551" t="s">
        <v>310</v>
      </c>
      <c r="N551">
        <v>4</v>
      </c>
      <c r="P551">
        <v>22.5</v>
      </c>
      <c r="R551" s="18">
        <v>1</v>
      </c>
      <c r="T551">
        <v>0.02</v>
      </c>
      <c r="U551" s="1"/>
      <c r="V551" s="1"/>
      <c r="W551" s="1">
        <v>0.28999999999999998</v>
      </c>
      <c r="X551" s="20"/>
      <c r="Y551" s="1"/>
      <c r="Z551" s="20">
        <v>0.28999999999999998</v>
      </c>
      <c r="AA551" s="20"/>
      <c r="AB551" s="20"/>
      <c r="AC551" s="20"/>
      <c r="AD551" s="20"/>
      <c r="AE551" s="20"/>
      <c r="AF551" s="20"/>
      <c r="AG551" s="20">
        <v>0.35</v>
      </c>
      <c r="AI551" s="20"/>
      <c r="AJ551" s="20">
        <v>0.35</v>
      </c>
      <c r="AK551" s="20"/>
      <c r="AL551" s="20"/>
      <c r="AM551" s="20"/>
      <c r="AP551" s="20"/>
      <c r="AQ551" s="18">
        <v>0.24</v>
      </c>
      <c r="AS551" s="20"/>
      <c r="AT551" s="18">
        <v>0.24</v>
      </c>
      <c r="BA551">
        <v>0.45</v>
      </c>
      <c r="BD551" s="18">
        <v>0.45</v>
      </c>
    </row>
    <row r="552" spans="4:56">
      <c r="D552" t="s">
        <v>676</v>
      </c>
      <c r="E552" t="s">
        <v>222</v>
      </c>
      <c r="F552" t="s">
        <v>124</v>
      </c>
      <c r="G552" t="s">
        <v>283</v>
      </c>
      <c r="K552" t="s">
        <v>217</v>
      </c>
      <c r="L552" t="s">
        <v>310</v>
      </c>
      <c r="N552">
        <v>4</v>
      </c>
      <c r="P552">
        <v>30</v>
      </c>
      <c r="R552" s="18">
        <v>1</v>
      </c>
      <c r="T552">
        <v>0.02</v>
      </c>
      <c r="U552" s="1"/>
      <c r="V552" s="1"/>
      <c r="W552" s="1">
        <v>1.41</v>
      </c>
      <c r="X552" s="20"/>
      <c r="Y552" s="1"/>
      <c r="Z552" s="20">
        <v>1.41</v>
      </c>
      <c r="AA552" s="20"/>
      <c r="AB552" s="20"/>
      <c r="AC552" s="20"/>
      <c r="AD552" s="20"/>
      <c r="AE552" s="20"/>
      <c r="AF552" s="20"/>
      <c r="AG552" s="20">
        <v>1.56</v>
      </c>
      <c r="AI552" s="20"/>
      <c r="AJ552" s="20">
        <v>1.56</v>
      </c>
      <c r="AK552" s="20"/>
      <c r="AL552" s="20"/>
      <c r="AM552" s="20"/>
      <c r="AP552" s="20"/>
      <c r="AQ552" s="18">
        <v>1.1499999999999999</v>
      </c>
      <c r="AS552" s="20"/>
      <c r="AT552" s="18">
        <v>1.1499999999999999</v>
      </c>
      <c r="BA552">
        <v>2.16</v>
      </c>
      <c r="BD552" s="18">
        <v>2.16</v>
      </c>
    </row>
    <row r="553" spans="4:56">
      <c r="D553" t="s">
        <v>676</v>
      </c>
      <c r="E553" t="s">
        <v>222</v>
      </c>
      <c r="F553" t="s">
        <v>124</v>
      </c>
      <c r="G553" t="s">
        <v>283</v>
      </c>
      <c r="K553" t="s">
        <v>217</v>
      </c>
      <c r="L553" t="s">
        <v>310</v>
      </c>
      <c r="N553">
        <v>9</v>
      </c>
      <c r="P553">
        <v>33</v>
      </c>
      <c r="R553" s="18">
        <v>1</v>
      </c>
      <c r="T553">
        <v>0.02</v>
      </c>
      <c r="U553" s="1"/>
      <c r="V553" s="1"/>
      <c r="W553" s="1">
        <v>0.02</v>
      </c>
      <c r="X553" s="20"/>
      <c r="Y553" s="1"/>
      <c r="Z553" s="20">
        <v>0.02</v>
      </c>
      <c r="AA553" s="20"/>
      <c r="AB553" s="20"/>
      <c r="AC553" s="20"/>
      <c r="AD553" s="20"/>
      <c r="AE553" s="20"/>
      <c r="AF553" s="20"/>
      <c r="AG553" s="20">
        <v>0.04</v>
      </c>
      <c r="AI553" s="20"/>
      <c r="AJ553" s="20">
        <v>0.04</v>
      </c>
      <c r="AK553" s="20"/>
      <c r="AL553" s="20"/>
      <c r="AM553" s="20"/>
      <c r="AP553" s="20"/>
      <c r="AQ553" s="18">
        <v>0.03</v>
      </c>
      <c r="AS553" s="20"/>
      <c r="AT553" s="18">
        <v>0.03</v>
      </c>
      <c r="BA553">
        <v>0.09</v>
      </c>
      <c r="BD553" s="18">
        <v>0.09</v>
      </c>
    </row>
    <row r="554" spans="4:56">
      <c r="D554" t="s">
        <v>676</v>
      </c>
      <c r="E554" t="s">
        <v>222</v>
      </c>
      <c r="F554" t="s">
        <v>124</v>
      </c>
      <c r="G554" t="s">
        <v>283</v>
      </c>
      <c r="K554" t="s">
        <v>217</v>
      </c>
      <c r="L554" t="s">
        <v>310</v>
      </c>
      <c r="N554">
        <v>9</v>
      </c>
      <c r="P554">
        <v>49.5</v>
      </c>
      <c r="R554" s="18">
        <v>1</v>
      </c>
      <c r="T554">
        <v>0.02</v>
      </c>
      <c r="U554" s="1"/>
      <c r="V554" s="1"/>
      <c r="W554" s="1">
        <v>0.04</v>
      </c>
      <c r="X554" s="20"/>
      <c r="Y554" s="1"/>
      <c r="Z554" s="20">
        <v>0.04</v>
      </c>
      <c r="AA554" s="20"/>
      <c r="AB554" s="20"/>
      <c r="AC554" s="20"/>
      <c r="AD554" s="20"/>
      <c r="AE554" s="20"/>
      <c r="AF554" s="20"/>
      <c r="AG554" s="20">
        <v>0.09</v>
      </c>
      <c r="AI554" s="20"/>
      <c r="AJ554" s="20">
        <v>0.09</v>
      </c>
      <c r="AK554" s="20"/>
      <c r="AL554" s="20"/>
      <c r="AM554" s="20"/>
      <c r="AP554" s="20"/>
      <c r="AQ554" s="18">
        <v>0.05</v>
      </c>
      <c r="AS554" s="20"/>
      <c r="AT554" s="18">
        <v>0.05</v>
      </c>
      <c r="BA554">
        <v>0.05</v>
      </c>
      <c r="BD554" s="18">
        <v>0.05</v>
      </c>
    </row>
    <row r="555" spans="4:56">
      <c r="D555" t="s">
        <v>676</v>
      </c>
      <c r="E555" t="s">
        <v>222</v>
      </c>
      <c r="F555" t="s">
        <v>124</v>
      </c>
      <c r="G555" t="s">
        <v>283</v>
      </c>
      <c r="K555" t="s">
        <v>217</v>
      </c>
      <c r="L555" t="s">
        <v>310</v>
      </c>
      <c r="N555">
        <v>9</v>
      </c>
      <c r="P555">
        <v>66</v>
      </c>
      <c r="R555" s="18">
        <v>1</v>
      </c>
      <c r="T555">
        <v>0.02</v>
      </c>
      <c r="U555" s="1"/>
      <c r="V555" s="1"/>
      <c r="W555" s="1">
        <v>0.02</v>
      </c>
      <c r="X555" s="20"/>
      <c r="Y555" s="1"/>
      <c r="Z555" s="20">
        <v>0.02</v>
      </c>
      <c r="AA555" s="20"/>
      <c r="AB555" s="20"/>
      <c r="AC555" s="20"/>
      <c r="AD555" s="20"/>
      <c r="AE555" s="20"/>
      <c r="AF555" s="20"/>
      <c r="AG555" s="20">
        <v>0.04</v>
      </c>
      <c r="AI555" s="20"/>
      <c r="AJ555" s="20">
        <v>0.04</v>
      </c>
      <c r="AK555" s="20"/>
      <c r="AL555" s="20"/>
      <c r="AM555" s="20"/>
      <c r="AP555" s="20"/>
      <c r="AQ555" s="18">
        <v>0.03</v>
      </c>
      <c r="AS555" s="20"/>
      <c r="AT555" s="18">
        <v>0.03</v>
      </c>
      <c r="BA555">
        <v>0.09</v>
      </c>
      <c r="BD555" s="18">
        <v>0.09</v>
      </c>
    </row>
    <row r="556" spans="4:56">
      <c r="D556" t="s">
        <v>676</v>
      </c>
      <c r="E556" t="s">
        <v>240</v>
      </c>
      <c r="F556" t="s">
        <v>124</v>
      </c>
      <c r="G556" t="s">
        <v>283</v>
      </c>
      <c r="K556" t="s">
        <v>217</v>
      </c>
      <c r="L556" t="s">
        <v>310</v>
      </c>
      <c r="N556">
        <v>7.5</v>
      </c>
      <c r="P556">
        <v>30</v>
      </c>
      <c r="R556" s="18">
        <v>1</v>
      </c>
      <c r="T556">
        <v>0.02</v>
      </c>
      <c r="U556" s="1"/>
      <c r="V556" s="1"/>
      <c r="W556" s="1">
        <v>0.01</v>
      </c>
      <c r="X556" s="20"/>
      <c r="Y556" s="1"/>
      <c r="Z556" s="20">
        <v>0.01</v>
      </c>
      <c r="AA556" s="20"/>
      <c r="AB556" s="20"/>
      <c r="AC556" s="20"/>
      <c r="AD556" s="20"/>
      <c r="AE556" s="20"/>
      <c r="AF556" s="20"/>
      <c r="AG556" s="20">
        <v>0.04</v>
      </c>
      <c r="AI556" s="20"/>
      <c r="AJ556" s="20">
        <v>0.04</v>
      </c>
      <c r="AK556" s="20"/>
      <c r="AL556" s="20"/>
      <c r="AM556" s="20"/>
      <c r="AP556" s="20"/>
      <c r="AQ556" s="18">
        <v>0.02</v>
      </c>
      <c r="AS556" s="20"/>
      <c r="AT556" s="18">
        <v>0.02</v>
      </c>
      <c r="BA556">
        <v>0.03</v>
      </c>
      <c r="BD556" s="18">
        <v>0.03</v>
      </c>
    </row>
    <row r="557" spans="4:56">
      <c r="D557" t="s">
        <v>676</v>
      </c>
      <c r="E557" t="s">
        <v>240</v>
      </c>
      <c r="F557" t="s">
        <v>124</v>
      </c>
      <c r="G557" t="s">
        <v>283</v>
      </c>
      <c r="K557" t="s">
        <v>217</v>
      </c>
      <c r="L557" t="s">
        <v>310</v>
      </c>
      <c r="N557">
        <v>7.5</v>
      </c>
      <c r="P557">
        <v>45</v>
      </c>
      <c r="R557" s="18">
        <v>1</v>
      </c>
      <c r="T557">
        <v>0.02</v>
      </c>
      <c r="U557" s="1"/>
      <c r="V557" s="1"/>
      <c r="W557" s="1">
        <v>0.02</v>
      </c>
      <c r="X557" s="20"/>
      <c r="Y557" s="1"/>
      <c r="Z557" s="20">
        <v>0.02</v>
      </c>
      <c r="AA557" s="20"/>
      <c r="AB557" s="20"/>
      <c r="AC557" s="20"/>
      <c r="AD557" s="20"/>
      <c r="AE557" s="20"/>
      <c r="AF557" s="20"/>
      <c r="AG557" s="20">
        <v>0.04</v>
      </c>
      <c r="AI557" s="20"/>
      <c r="AJ557" s="20">
        <v>0.04</v>
      </c>
      <c r="AK557" s="20"/>
      <c r="AL557" s="20"/>
      <c r="AM557" s="20"/>
      <c r="AP557" s="20"/>
      <c r="AQ557" s="18">
        <v>0.02</v>
      </c>
      <c r="AS557" s="20"/>
      <c r="AT557" s="18">
        <v>0.02</v>
      </c>
      <c r="BA557">
        <v>0.03</v>
      </c>
      <c r="BD557" s="18">
        <v>0.03</v>
      </c>
    </row>
    <row r="558" spans="4:56">
      <c r="D558" t="s">
        <v>676</v>
      </c>
      <c r="E558" t="s">
        <v>240</v>
      </c>
      <c r="F558" t="s">
        <v>124</v>
      </c>
      <c r="G558" t="s">
        <v>283</v>
      </c>
      <c r="K558" t="s">
        <v>217</v>
      </c>
      <c r="L558" t="s">
        <v>310</v>
      </c>
      <c r="N558">
        <v>7.5</v>
      </c>
      <c r="P558">
        <v>60</v>
      </c>
      <c r="R558" s="18">
        <v>1</v>
      </c>
      <c r="T558">
        <v>0.02</v>
      </c>
      <c r="U558" s="1"/>
      <c r="V558" s="1"/>
      <c r="W558" s="1">
        <v>0.02</v>
      </c>
      <c r="X558" s="20"/>
      <c r="Y558" s="1"/>
      <c r="Z558" s="20">
        <v>0.02</v>
      </c>
      <c r="AA558" s="20"/>
      <c r="AB558" s="20"/>
      <c r="AC558" s="20"/>
      <c r="AD558" s="20"/>
      <c r="AE558" s="20"/>
      <c r="AF558" s="20"/>
      <c r="AG558" s="20">
        <v>0.03</v>
      </c>
      <c r="AI558" s="20"/>
      <c r="AJ558" s="20">
        <v>0.03</v>
      </c>
      <c r="AK558" s="20"/>
      <c r="AL558" s="20"/>
      <c r="AM558" s="20"/>
      <c r="AP558" s="20"/>
      <c r="AQ558" s="18">
        <v>0.02</v>
      </c>
      <c r="AS558" s="20"/>
      <c r="AT558" s="18">
        <v>0.02</v>
      </c>
      <c r="BA558">
        <v>0.02</v>
      </c>
      <c r="BD558" s="18">
        <v>0.02</v>
      </c>
    </row>
    <row r="559" spans="4:56">
      <c r="D559" t="s">
        <v>676</v>
      </c>
      <c r="E559" t="s">
        <v>240</v>
      </c>
      <c r="F559" t="s">
        <v>124</v>
      </c>
      <c r="G559" t="s">
        <v>283</v>
      </c>
      <c r="K559" t="s">
        <v>217</v>
      </c>
      <c r="L559" t="s">
        <v>310</v>
      </c>
      <c r="N559">
        <v>7.5</v>
      </c>
      <c r="P559">
        <v>10</v>
      </c>
      <c r="R559" s="18">
        <v>1</v>
      </c>
      <c r="T559">
        <v>0.02</v>
      </c>
      <c r="U559" s="1"/>
      <c r="V559" s="1"/>
      <c r="W559" s="1">
        <v>0.02</v>
      </c>
      <c r="X559" s="20"/>
      <c r="Y559" s="1"/>
      <c r="Z559" s="20">
        <v>0.02</v>
      </c>
      <c r="AA559" s="20"/>
      <c r="AB559" s="20"/>
      <c r="AC559" s="20"/>
      <c r="AD559" s="20"/>
      <c r="AE559" s="20"/>
      <c r="AF559" s="20"/>
      <c r="AG559" s="20">
        <v>0.04</v>
      </c>
      <c r="AI559" s="20"/>
      <c r="AJ559" s="20">
        <v>0.04</v>
      </c>
      <c r="AK559" s="20"/>
      <c r="AL559" s="20"/>
      <c r="AM559" s="20"/>
      <c r="AP559" s="20"/>
      <c r="AQ559" s="18">
        <v>0.02</v>
      </c>
      <c r="AS559" s="20"/>
      <c r="AT559" s="18">
        <v>0.02</v>
      </c>
      <c r="BA559">
        <v>0.03</v>
      </c>
      <c r="BD559" s="18">
        <v>0.03</v>
      </c>
    </row>
    <row r="560" spans="4:56">
      <c r="D560" t="s">
        <v>676</v>
      </c>
      <c r="E560" t="s">
        <v>240</v>
      </c>
      <c r="F560" t="s">
        <v>124</v>
      </c>
      <c r="G560" t="s">
        <v>283</v>
      </c>
      <c r="K560" t="s">
        <v>217</v>
      </c>
      <c r="L560" t="s">
        <v>310</v>
      </c>
      <c r="N560">
        <v>11.5</v>
      </c>
      <c r="P560">
        <v>40</v>
      </c>
      <c r="R560" s="18">
        <v>1</v>
      </c>
      <c r="T560">
        <v>0.02</v>
      </c>
      <c r="U560" s="1"/>
      <c r="V560" s="1"/>
      <c r="W560" s="1">
        <v>0.01</v>
      </c>
      <c r="X560" s="20"/>
      <c r="Y560" s="1"/>
      <c r="Z560" s="20">
        <v>0.01</v>
      </c>
      <c r="AA560" s="20"/>
      <c r="AB560" s="20"/>
      <c r="AC560" s="20"/>
      <c r="AD560" s="20"/>
      <c r="AE560" s="20"/>
      <c r="AF560" s="20"/>
      <c r="AG560" s="20">
        <v>0.04</v>
      </c>
      <c r="AI560" s="20"/>
      <c r="AJ560" s="20">
        <v>0.04</v>
      </c>
      <c r="AK560" s="20"/>
      <c r="AL560" s="20"/>
      <c r="AM560" s="20"/>
      <c r="AP560" s="20"/>
      <c r="AQ560" s="18">
        <v>0.02</v>
      </c>
      <c r="AS560" s="20"/>
      <c r="AT560" s="18">
        <v>0.02</v>
      </c>
      <c r="BA560">
        <v>0.03</v>
      </c>
      <c r="BD560" s="18">
        <v>0.03</v>
      </c>
    </row>
    <row r="561" spans="4:56">
      <c r="D561" t="s">
        <v>676</v>
      </c>
      <c r="E561" t="s">
        <v>240</v>
      </c>
      <c r="F561" t="s">
        <v>124</v>
      </c>
      <c r="G561" t="s">
        <v>283</v>
      </c>
      <c r="K561" t="s">
        <v>217</v>
      </c>
      <c r="L561" t="s">
        <v>310</v>
      </c>
      <c r="N561">
        <v>11.5</v>
      </c>
      <c r="P561">
        <v>60</v>
      </c>
      <c r="R561" s="18">
        <v>1</v>
      </c>
      <c r="T561">
        <v>0.02</v>
      </c>
      <c r="U561" s="1"/>
      <c r="V561" s="1"/>
      <c r="W561" s="1">
        <v>0.01</v>
      </c>
      <c r="X561" s="20"/>
      <c r="Y561" s="1"/>
      <c r="Z561" s="20">
        <v>0.01</v>
      </c>
      <c r="AA561" s="20"/>
      <c r="AB561" s="20"/>
      <c r="AC561" s="20"/>
      <c r="AD561" s="20"/>
      <c r="AE561" s="20"/>
      <c r="AF561" s="20"/>
      <c r="AG561" s="20">
        <v>0.04</v>
      </c>
      <c r="AI561" s="20"/>
      <c r="AJ561" s="20">
        <v>0.04</v>
      </c>
      <c r="AK561" s="20"/>
      <c r="AL561" s="20"/>
      <c r="AM561" s="20"/>
      <c r="AP561" s="20"/>
      <c r="AQ561" s="18">
        <v>0.02</v>
      </c>
      <c r="AS561" s="20"/>
      <c r="AT561" s="18">
        <v>0.02</v>
      </c>
      <c r="BA561">
        <v>0.03</v>
      </c>
      <c r="BD561" s="18">
        <v>0.03</v>
      </c>
    </row>
    <row r="562" spans="4:56">
      <c r="D562" t="s">
        <v>676</v>
      </c>
      <c r="E562" t="s">
        <v>240</v>
      </c>
      <c r="F562" t="s">
        <v>124</v>
      </c>
      <c r="G562" t="s">
        <v>283</v>
      </c>
      <c r="K562" t="s">
        <v>217</v>
      </c>
      <c r="L562" t="s">
        <v>310</v>
      </c>
      <c r="N562">
        <v>11.5</v>
      </c>
      <c r="P562">
        <v>70</v>
      </c>
      <c r="R562" s="18">
        <v>1</v>
      </c>
      <c r="T562">
        <v>0.02</v>
      </c>
      <c r="U562" s="1"/>
      <c r="V562" s="1"/>
      <c r="W562" s="1">
        <v>0.02</v>
      </c>
      <c r="X562" s="20"/>
      <c r="Y562" s="1"/>
      <c r="Z562" s="20">
        <v>0.02</v>
      </c>
      <c r="AA562" s="20"/>
      <c r="AB562" s="20"/>
      <c r="AC562" s="20"/>
      <c r="AD562" s="20"/>
      <c r="AE562" s="20"/>
      <c r="AF562" s="20"/>
      <c r="AG562" s="20">
        <v>0.05</v>
      </c>
      <c r="AI562" s="20"/>
      <c r="AJ562" s="20">
        <v>0.05</v>
      </c>
      <c r="AK562" s="20"/>
      <c r="AL562" s="20"/>
      <c r="AM562" s="20"/>
      <c r="AP562" s="20"/>
      <c r="AQ562" s="18">
        <v>0.02</v>
      </c>
      <c r="AS562" s="20"/>
      <c r="AT562" s="18">
        <v>0.02</v>
      </c>
      <c r="BA562">
        <v>0.03</v>
      </c>
      <c r="BD562" s="18">
        <v>0.03</v>
      </c>
    </row>
    <row r="563" spans="4:56">
      <c r="D563" t="s">
        <v>676</v>
      </c>
      <c r="E563" t="s">
        <v>240</v>
      </c>
      <c r="F563" t="s">
        <v>124</v>
      </c>
      <c r="G563" t="s">
        <v>283</v>
      </c>
      <c r="K563" t="s">
        <v>217</v>
      </c>
      <c r="L563" t="s">
        <v>310</v>
      </c>
      <c r="N563">
        <v>11.5</v>
      </c>
      <c r="P563">
        <v>16</v>
      </c>
      <c r="R563" s="18">
        <v>1</v>
      </c>
      <c r="T563">
        <v>0.02</v>
      </c>
      <c r="U563" s="1"/>
      <c r="V563" s="1"/>
      <c r="W563" s="1">
        <v>0.02</v>
      </c>
      <c r="X563" s="20"/>
      <c r="Y563" s="1"/>
      <c r="Z563" s="20">
        <v>0.02</v>
      </c>
      <c r="AA563" s="20"/>
      <c r="AB563" s="20"/>
      <c r="AC563" s="20"/>
      <c r="AD563" s="20"/>
      <c r="AE563" s="20"/>
      <c r="AF563" s="20"/>
      <c r="AG563" s="20">
        <v>0.04</v>
      </c>
      <c r="AI563" s="20"/>
      <c r="AJ563" s="20">
        <v>0.04</v>
      </c>
      <c r="AK563" s="20"/>
      <c r="AL563" s="20"/>
      <c r="AM563" s="20"/>
      <c r="AP563" s="20"/>
      <c r="AQ563" s="18">
        <v>0.02</v>
      </c>
      <c r="AS563" s="20"/>
      <c r="AT563" s="18">
        <v>0.02</v>
      </c>
      <c r="BA563">
        <v>0.03</v>
      </c>
      <c r="BD563" s="18">
        <v>0.03</v>
      </c>
    </row>
    <row r="564" spans="4:56">
      <c r="D564" t="s">
        <v>676</v>
      </c>
      <c r="E564" t="s">
        <v>261</v>
      </c>
      <c r="F564" t="s">
        <v>124</v>
      </c>
      <c r="G564" t="s">
        <v>283</v>
      </c>
      <c r="K564" t="s">
        <v>217</v>
      </c>
      <c r="L564" t="s">
        <v>310</v>
      </c>
      <c r="P564">
        <v>20</v>
      </c>
      <c r="R564" s="18">
        <v>1</v>
      </c>
      <c r="T564">
        <v>0.02</v>
      </c>
      <c r="U564" s="1"/>
      <c r="V564" s="1"/>
      <c r="W564" s="1">
        <v>0.02</v>
      </c>
      <c r="X564" s="20"/>
      <c r="Y564" s="1"/>
      <c r="Z564" s="20">
        <v>0.02</v>
      </c>
      <c r="AA564" s="20"/>
      <c r="AB564" s="20"/>
      <c r="AC564" s="20"/>
      <c r="AD564" s="20"/>
      <c r="AE564" s="20"/>
      <c r="AF564" s="20"/>
      <c r="AG564" s="20">
        <v>0.03</v>
      </c>
      <c r="AI564" s="20"/>
      <c r="AJ564" s="20">
        <v>0.03</v>
      </c>
      <c r="AK564" s="20"/>
      <c r="AL564" s="20"/>
      <c r="AM564" s="20"/>
      <c r="AP564" s="20"/>
      <c r="AQ564" s="18">
        <v>0.02</v>
      </c>
      <c r="AS564" s="20"/>
      <c r="AT564" s="18">
        <v>0.02</v>
      </c>
      <c r="BA564">
        <v>0.02</v>
      </c>
      <c r="BD564" s="18">
        <v>0.02</v>
      </c>
    </row>
    <row r="565" spans="4:56">
      <c r="D565" t="s">
        <v>676</v>
      </c>
      <c r="E565" t="s">
        <v>261</v>
      </c>
      <c r="F565" t="s">
        <v>124</v>
      </c>
      <c r="G565" t="s">
        <v>283</v>
      </c>
      <c r="K565" t="s">
        <v>217</v>
      </c>
      <c r="L565" t="s">
        <v>310</v>
      </c>
      <c r="P565">
        <v>30</v>
      </c>
      <c r="R565" s="18">
        <v>1</v>
      </c>
      <c r="T565">
        <v>0.02</v>
      </c>
      <c r="U565" s="1"/>
      <c r="V565" s="1"/>
      <c r="W565" s="1">
        <v>0.02</v>
      </c>
      <c r="X565" s="20"/>
      <c r="Y565" s="1"/>
      <c r="Z565" s="20">
        <v>0.02</v>
      </c>
      <c r="AA565" s="20"/>
      <c r="AB565" s="20"/>
      <c r="AC565" s="20"/>
      <c r="AD565" s="20"/>
      <c r="AE565" s="20"/>
      <c r="AF565" s="20"/>
      <c r="AG565" s="20">
        <v>0.03</v>
      </c>
      <c r="AI565" s="20"/>
      <c r="AJ565" s="20">
        <v>0.03</v>
      </c>
      <c r="AK565" s="20"/>
      <c r="AL565" s="20"/>
      <c r="AM565" s="20"/>
      <c r="AP565" s="20"/>
      <c r="AQ565" s="18">
        <v>0.02</v>
      </c>
      <c r="AS565" s="20"/>
      <c r="AT565" s="18">
        <v>0.02</v>
      </c>
      <c r="BA565">
        <v>0.02</v>
      </c>
      <c r="BD565" s="18">
        <v>0.02</v>
      </c>
    </row>
    <row r="566" spans="4:56">
      <c r="D566" t="s">
        <v>676</v>
      </c>
      <c r="E566" t="s">
        <v>261</v>
      </c>
      <c r="F566" t="s">
        <v>124</v>
      </c>
      <c r="G566" t="s">
        <v>283</v>
      </c>
      <c r="K566" t="s">
        <v>217</v>
      </c>
      <c r="L566" t="s">
        <v>310</v>
      </c>
      <c r="P566">
        <v>45</v>
      </c>
      <c r="R566" s="18">
        <v>1</v>
      </c>
      <c r="T566">
        <v>0.02</v>
      </c>
      <c r="U566" s="1"/>
      <c r="V566" s="1"/>
      <c r="W566" s="1">
        <v>0.01</v>
      </c>
      <c r="X566" s="20"/>
      <c r="Y566" s="1"/>
      <c r="Z566" s="20">
        <v>0.01</v>
      </c>
      <c r="AA566" s="20"/>
      <c r="AB566" s="20"/>
      <c r="AC566" s="20"/>
      <c r="AD566" s="20"/>
      <c r="AE566" s="20"/>
      <c r="AF566" s="20"/>
      <c r="AG566" s="20">
        <v>0.02</v>
      </c>
      <c r="AI566" s="20"/>
      <c r="AJ566" s="20">
        <v>0.02</v>
      </c>
      <c r="AK566" s="20"/>
      <c r="AL566" s="20"/>
      <c r="AM566" s="20"/>
      <c r="AP566" s="20"/>
      <c r="AQ566" s="18">
        <v>0.02</v>
      </c>
      <c r="AS566" s="20"/>
      <c r="AT566" s="18">
        <v>0.02</v>
      </c>
      <c r="BA566">
        <v>0.04</v>
      </c>
      <c r="BD566" s="18">
        <v>0.04</v>
      </c>
    </row>
    <row r="567" spans="4:56">
      <c r="D567" t="s">
        <v>676</v>
      </c>
      <c r="E567" t="s">
        <v>261</v>
      </c>
      <c r="F567" t="s">
        <v>124</v>
      </c>
      <c r="G567" t="s">
        <v>283</v>
      </c>
      <c r="K567" t="s">
        <v>217</v>
      </c>
      <c r="L567" t="s">
        <v>310</v>
      </c>
      <c r="P567">
        <v>14</v>
      </c>
      <c r="R567" s="18">
        <v>1</v>
      </c>
      <c r="T567">
        <v>0.02</v>
      </c>
      <c r="U567" s="1"/>
      <c r="V567" s="1"/>
      <c r="W567" s="1">
        <v>0.02</v>
      </c>
      <c r="X567" s="20"/>
      <c r="Y567" s="1"/>
      <c r="Z567" s="20">
        <v>0.02</v>
      </c>
      <c r="AA567" s="20"/>
      <c r="AB567" s="20"/>
      <c r="AC567" s="20"/>
      <c r="AD567" s="20"/>
      <c r="AE567" s="20"/>
      <c r="AF567" s="20"/>
      <c r="AG567" s="20">
        <v>0.03</v>
      </c>
      <c r="AI567" s="20"/>
      <c r="AJ567" s="20">
        <v>0.03</v>
      </c>
      <c r="AK567" s="20"/>
      <c r="AL567" s="20"/>
      <c r="AM567" s="20"/>
      <c r="AP567" s="20"/>
      <c r="AQ567" s="18">
        <v>0.04</v>
      </c>
      <c r="AS567" s="20"/>
      <c r="AT567" s="18">
        <v>0.04</v>
      </c>
      <c r="BA567">
        <v>0.05</v>
      </c>
      <c r="BD567" s="18">
        <v>0.05</v>
      </c>
    </row>
    <row r="568" spans="4:56">
      <c r="D568" t="s">
        <v>676</v>
      </c>
      <c r="E568" t="s">
        <v>261</v>
      </c>
      <c r="F568" t="s">
        <v>124</v>
      </c>
      <c r="G568" t="s">
        <v>283</v>
      </c>
      <c r="K568" t="s">
        <v>217</v>
      </c>
      <c r="L568" t="s">
        <v>310</v>
      </c>
      <c r="P568">
        <v>20</v>
      </c>
      <c r="R568" s="18">
        <v>1</v>
      </c>
      <c r="T568">
        <v>0.02</v>
      </c>
      <c r="U568" s="1"/>
      <c r="V568" s="1"/>
      <c r="W568" s="1">
        <v>0.02</v>
      </c>
      <c r="X568" s="20"/>
      <c r="Y568" s="1"/>
      <c r="Z568" s="20">
        <v>0.02</v>
      </c>
      <c r="AA568" s="20"/>
      <c r="AB568" s="20"/>
      <c r="AC568" s="20"/>
      <c r="AD568" s="20"/>
      <c r="AE568" s="20"/>
      <c r="AF568" s="20"/>
      <c r="AG568" s="20">
        <v>0.02</v>
      </c>
      <c r="AI568" s="20"/>
      <c r="AJ568" s="20">
        <v>0.02</v>
      </c>
      <c r="AK568" s="20"/>
      <c r="AL568" s="20"/>
      <c r="AM568" s="20"/>
      <c r="AP568" s="20"/>
      <c r="AQ568" s="18">
        <v>0.02</v>
      </c>
      <c r="AS568" s="20"/>
      <c r="AT568" s="18">
        <v>0.02</v>
      </c>
      <c r="BA568">
        <v>0.02</v>
      </c>
      <c r="BD568" s="18">
        <v>0.02</v>
      </c>
    </row>
    <row r="569" spans="4:56">
      <c r="D569" t="s">
        <v>676</v>
      </c>
      <c r="E569" t="s">
        <v>261</v>
      </c>
      <c r="F569" t="s">
        <v>124</v>
      </c>
      <c r="G569" t="s">
        <v>283</v>
      </c>
      <c r="K569" t="s">
        <v>217</v>
      </c>
      <c r="L569" t="s">
        <v>310</v>
      </c>
      <c r="P569">
        <v>30</v>
      </c>
      <c r="R569" s="18">
        <v>1</v>
      </c>
      <c r="T569">
        <v>0.02</v>
      </c>
      <c r="U569" s="1"/>
      <c r="V569" s="1"/>
      <c r="W569" s="1">
        <v>0.02</v>
      </c>
      <c r="X569" s="20"/>
      <c r="Y569" s="1"/>
      <c r="Z569" s="20">
        <v>0.02</v>
      </c>
      <c r="AA569" s="20"/>
      <c r="AB569" s="20"/>
      <c r="AC569" s="20"/>
      <c r="AD569" s="20"/>
      <c r="AE569" s="20"/>
      <c r="AF569" s="20"/>
      <c r="AG569" s="20">
        <v>0.02</v>
      </c>
      <c r="AI569" s="20"/>
      <c r="AJ569" s="20">
        <v>0.02</v>
      </c>
      <c r="AK569" s="20"/>
      <c r="AL569" s="20"/>
      <c r="AM569" s="20"/>
      <c r="AP569" s="20"/>
      <c r="AQ569" s="18">
        <v>0.02</v>
      </c>
      <c r="AS569" s="20"/>
      <c r="AT569" s="18">
        <v>0.02</v>
      </c>
      <c r="BA569">
        <v>0.02</v>
      </c>
      <c r="BD569" s="18">
        <v>0.02</v>
      </c>
    </row>
    <row r="570" spans="4:56">
      <c r="D570" t="s">
        <v>676</v>
      </c>
      <c r="E570" t="s">
        <v>261</v>
      </c>
      <c r="F570" t="s">
        <v>124</v>
      </c>
      <c r="G570" t="s">
        <v>283</v>
      </c>
      <c r="K570" t="s">
        <v>217</v>
      </c>
      <c r="L570" t="s">
        <v>310</v>
      </c>
      <c r="P570">
        <v>45</v>
      </c>
      <c r="R570" s="18">
        <v>1</v>
      </c>
      <c r="T570">
        <v>0.02</v>
      </c>
      <c r="U570" s="1"/>
      <c r="V570" s="1"/>
      <c r="W570" s="1">
        <v>0.01</v>
      </c>
      <c r="X570" s="20"/>
      <c r="Y570" s="1"/>
      <c r="Z570" s="20">
        <v>0.01</v>
      </c>
      <c r="AA570" s="20"/>
      <c r="AB570" s="20"/>
      <c r="AC570" s="20"/>
      <c r="AD570" s="20"/>
      <c r="AE570" s="20"/>
      <c r="AF570" s="20"/>
      <c r="AG570" s="20">
        <v>0.05</v>
      </c>
      <c r="AI570" s="20"/>
      <c r="AJ570" s="20">
        <v>0.05</v>
      </c>
      <c r="AK570" s="20"/>
      <c r="AL570" s="20"/>
      <c r="AM570" s="20"/>
      <c r="AP570" s="20"/>
      <c r="AQ570" s="18">
        <v>0.03</v>
      </c>
      <c r="AS570" s="20"/>
      <c r="AT570" s="18">
        <v>0.03</v>
      </c>
      <c r="BA570">
        <v>0.04</v>
      </c>
      <c r="BD570" s="18">
        <v>0.04</v>
      </c>
    </row>
    <row r="571" spans="4:56">
      <c r="D571" t="s">
        <v>676</v>
      </c>
      <c r="E571" t="s">
        <v>261</v>
      </c>
      <c r="F571" t="s">
        <v>124</v>
      </c>
      <c r="G571" t="s">
        <v>283</v>
      </c>
      <c r="K571" t="s">
        <v>217</v>
      </c>
      <c r="L571" t="s">
        <v>310</v>
      </c>
      <c r="P571">
        <v>14</v>
      </c>
      <c r="R571" s="18">
        <v>1</v>
      </c>
      <c r="T571">
        <v>0.02</v>
      </c>
      <c r="U571" s="1"/>
      <c r="V571" s="1"/>
      <c r="W571" s="1">
        <v>0.02</v>
      </c>
      <c r="X571" s="20"/>
      <c r="Y571" s="1"/>
      <c r="Z571" s="20">
        <v>0.02</v>
      </c>
      <c r="AA571" s="20"/>
      <c r="AB571" s="20"/>
      <c r="AC571" s="20"/>
      <c r="AD571" s="20"/>
      <c r="AE571" s="20"/>
      <c r="AF571" s="20"/>
      <c r="AG571" s="20">
        <v>0.03</v>
      </c>
      <c r="AI571" s="20"/>
      <c r="AJ571" s="20">
        <v>0.03</v>
      </c>
      <c r="AK571" s="20"/>
      <c r="AL571" s="20"/>
      <c r="AM571" s="20"/>
      <c r="AP571" s="20"/>
      <c r="AQ571" s="18">
        <v>0.02</v>
      </c>
      <c r="AS571" s="20"/>
      <c r="AT571" s="18">
        <v>0.02</v>
      </c>
      <c r="BA571">
        <v>0.02</v>
      </c>
      <c r="BD571" s="18">
        <v>0.02</v>
      </c>
    </row>
    <row r="572" spans="4:56">
      <c r="D572" t="s">
        <v>676</v>
      </c>
      <c r="E572" t="s">
        <v>240</v>
      </c>
      <c r="F572" t="s">
        <v>124</v>
      </c>
      <c r="G572" t="s">
        <v>283</v>
      </c>
      <c r="K572" t="s">
        <v>144</v>
      </c>
      <c r="L572" t="s">
        <v>677</v>
      </c>
      <c r="N572">
        <v>7.5</v>
      </c>
      <c r="P572">
        <v>20</v>
      </c>
      <c r="R572" s="18">
        <v>1</v>
      </c>
      <c r="T572">
        <v>0.02</v>
      </c>
      <c r="U572" s="1"/>
      <c r="V572" s="1"/>
      <c r="W572" s="1">
        <v>0.04</v>
      </c>
      <c r="X572" s="20"/>
      <c r="Y572" s="1"/>
      <c r="Z572" s="20">
        <v>0.04</v>
      </c>
      <c r="AA572" s="20"/>
      <c r="AB572" s="20"/>
      <c r="AC572" s="20"/>
      <c r="AD572" s="20"/>
      <c r="AE572" s="20"/>
      <c r="AF572" s="20"/>
      <c r="AG572" s="20">
        <v>7.0000000000000007E-2</v>
      </c>
      <c r="AI572" s="20"/>
      <c r="AJ572" s="20">
        <v>7.0000000000000007E-2</v>
      </c>
      <c r="AK572" s="20"/>
      <c r="AL572" s="20"/>
      <c r="AM572" s="20"/>
      <c r="AP572" s="20"/>
      <c r="AQ572" s="18">
        <v>0.04</v>
      </c>
      <c r="AS572" s="20"/>
      <c r="AT572" s="18">
        <v>0.04</v>
      </c>
      <c r="BA572">
        <v>0.03</v>
      </c>
      <c r="BD572" s="18">
        <v>0.03</v>
      </c>
    </row>
    <row r="573" spans="4:56">
      <c r="D573" t="s">
        <v>676</v>
      </c>
      <c r="E573" t="s">
        <v>240</v>
      </c>
      <c r="F573" t="s">
        <v>124</v>
      </c>
      <c r="G573" t="s">
        <v>283</v>
      </c>
      <c r="K573" t="s">
        <v>144</v>
      </c>
      <c r="L573" t="s">
        <v>677</v>
      </c>
      <c r="N573">
        <v>7.5</v>
      </c>
      <c r="P573">
        <v>30</v>
      </c>
      <c r="R573" s="18">
        <v>1</v>
      </c>
      <c r="T573">
        <v>0.02</v>
      </c>
      <c r="U573" s="1"/>
      <c r="V573" s="1"/>
      <c r="W573" s="1">
        <v>0.03</v>
      </c>
      <c r="X573" s="20"/>
      <c r="Y573" s="1"/>
      <c r="Z573" s="20">
        <v>0.03</v>
      </c>
      <c r="AA573" s="20"/>
      <c r="AB573" s="20"/>
      <c r="AC573" s="20"/>
      <c r="AD573" s="20"/>
      <c r="AE573" s="20"/>
      <c r="AF573" s="20"/>
      <c r="AG573" s="20">
        <v>0.09</v>
      </c>
      <c r="AI573" s="20"/>
      <c r="AJ573" s="20">
        <v>0.09</v>
      </c>
      <c r="AK573" s="20"/>
      <c r="AL573" s="20"/>
      <c r="AM573" s="20"/>
      <c r="AP573" s="20"/>
      <c r="AQ573" s="18">
        <v>0.05</v>
      </c>
      <c r="AS573" s="20"/>
      <c r="AT573" s="18">
        <v>0.05</v>
      </c>
      <c r="BA573">
        <v>0.04</v>
      </c>
      <c r="BD573" s="18">
        <v>0.04</v>
      </c>
    </row>
    <row r="574" spans="4:56">
      <c r="D574" t="s">
        <v>676</v>
      </c>
      <c r="E574" t="s">
        <v>240</v>
      </c>
      <c r="F574" t="s">
        <v>124</v>
      </c>
      <c r="G574" t="s">
        <v>283</v>
      </c>
      <c r="K574" t="s">
        <v>144</v>
      </c>
      <c r="L574" t="s">
        <v>677</v>
      </c>
      <c r="N574">
        <v>7.5</v>
      </c>
      <c r="P574">
        <v>50</v>
      </c>
      <c r="R574" s="18">
        <v>1</v>
      </c>
      <c r="T574">
        <v>0.02</v>
      </c>
      <c r="U574" s="1"/>
      <c r="V574" s="1"/>
      <c r="W574" s="1">
        <v>0.04</v>
      </c>
      <c r="X574" s="20"/>
      <c r="Y574" s="1"/>
      <c r="Z574" s="20">
        <v>0.04</v>
      </c>
      <c r="AA574" s="20"/>
      <c r="AB574" s="20"/>
      <c r="AC574" s="20"/>
      <c r="AD574" s="20"/>
      <c r="AE574" s="20"/>
      <c r="AF574" s="20"/>
      <c r="AG574" s="20">
        <v>0.1</v>
      </c>
      <c r="AI574" s="20"/>
      <c r="AJ574" s="20">
        <v>0.1</v>
      </c>
      <c r="AK574" s="20"/>
      <c r="AL574" s="20"/>
      <c r="AM574" s="20"/>
      <c r="AP574" s="20"/>
      <c r="AQ574" s="18">
        <v>0.06</v>
      </c>
      <c r="AS574" s="20"/>
      <c r="AT574" s="18">
        <v>0.06</v>
      </c>
      <c r="BA574">
        <v>0.04</v>
      </c>
      <c r="BD574" s="18">
        <v>0.04</v>
      </c>
    </row>
    <row r="575" spans="4:56">
      <c r="D575" t="s">
        <v>676</v>
      </c>
      <c r="E575" t="s">
        <v>240</v>
      </c>
      <c r="F575" t="s">
        <v>124</v>
      </c>
      <c r="G575" t="s">
        <v>283</v>
      </c>
      <c r="K575" t="s">
        <v>144</v>
      </c>
      <c r="L575" t="s">
        <v>677</v>
      </c>
      <c r="N575">
        <v>7.5</v>
      </c>
      <c r="P575">
        <v>10</v>
      </c>
      <c r="R575" s="18">
        <v>1</v>
      </c>
      <c r="T575">
        <v>0.02</v>
      </c>
      <c r="U575" s="1"/>
      <c r="V575" s="1"/>
      <c r="W575" s="1">
        <v>0.04</v>
      </c>
      <c r="X575" s="20"/>
      <c r="Y575" s="1"/>
      <c r="Z575" s="20">
        <v>0.04</v>
      </c>
      <c r="AA575" s="20"/>
      <c r="AB575" s="20"/>
      <c r="AC575" s="20"/>
      <c r="AD575" s="20"/>
      <c r="AE575" s="20"/>
      <c r="AF575" s="20"/>
      <c r="AG575" s="20">
        <v>0.08</v>
      </c>
      <c r="AI575" s="20"/>
      <c r="AJ575" s="20">
        <v>0.08</v>
      </c>
      <c r="AK575" s="20"/>
      <c r="AL575" s="20"/>
      <c r="AM575" s="20"/>
      <c r="AP575" s="20"/>
      <c r="AQ575" s="18">
        <v>0.04</v>
      </c>
      <c r="AS575" s="20"/>
      <c r="AT575" s="18">
        <v>0.04</v>
      </c>
      <c r="BA575">
        <v>0.04</v>
      </c>
      <c r="BD575" s="18">
        <v>0.04</v>
      </c>
    </row>
    <row r="576" spans="4:56">
      <c r="D576" t="s">
        <v>676</v>
      </c>
      <c r="E576" t="s">
        <v>240</v>
      </c>
      <c r="F576" t="s">
        <v>124</v>
      </c>
      <c r="G576" t="s">
        <v>283</v>
      </c>
      <c r="K576" t="s">
        <v>144</v>
      </c>
      <c r="L576" t="s">
        <v>677</v>
      </c>
      <c r="N576">
        <v>11.5</v>
      </c>
      <c r="P576">
        <v>24</v>
      </c>
      <c r="R576" s="18">
        <v>1</v>
      </c>
      <c r="T576">
        <v>0.02</v>
      </c>
      <c r="U576" s="1"/>
      <c r="V576" s="1"/>
      <c r="W576" s="1">
        <v>0.03</v>
      </c>
      <c r="X576" s="20"/>
      <c r="Y576" s="1"/>
      <c r="Z576" s="20">
        <v>0.03</v>
      </c>
      <c r="AA576" s="20"/>
      <c r="AB576" s="20"/>
      <c r="AC576" s="20"/>
      <c r="AD576" s="20"/>
      <c r="AE576" s="20"/>
      <c r="AF576" s="20"/>
      <c r="AG576" s="20">
        <v>7.0000000000000007E-2</v>
      </c>
      <c r="AI576" s="20"/>
      <c r="AJ576" s="20">
        <v>7.0000000000000007E-2</v>
      </c>
      <c r="AK576" s="20"/>
      <c r="AL576" s="20"/>
      <c r="AM576" s="20"/>
      <c r="AP576" s="20"/>
      <c r="AQ576" s="18">
        <v>0.03</v>
      </c>
      <c r="AS576" s="20"/>
      <c r="AT576" s="18">
        <v>0.03</v>
      </c>
      <c r="BA576">
        <v>0.03</v>
      </c>
      <c r="BD576" s="18">
        <v>0.03</v>
      </c>
    </row>
    <row r="577" spans="4:56">
      <c r="D577" t="s">
        <v>676</v>
      </c>
      <c r="E577" t="s">
        <v>240</v>
      </c>
      <c r="F577" t="s">
        <v>124</v>
      </c>
      <c r="G577" t="s">
        <v>283</v>
      </c>
      <c r="K577" t="s">
        <v>144</v>
      </c>
      <c r="L577" t="s">
        <v>677</v>
      </c>
      <c r="N577">
        <v>11.5</v>
      </c>
      <c r="P577">
        <v>36</v>
      </c>
      <c r="R577" s="18">
        <v>1</v>
      </c>
      <c r="T577">
        <v>0.02</v>
      </c>
      <c r="U577" s="1"/>
      <c r="V577" s="1"/>
      <c r="W577" s="1">
        <v>0.02</v>
      </c>
      <c r="X577" s="20"/>
      <c r="Y577" s="1"/>
      <c r="Z577" s="20">
        <v>0.02</v>
      </c>
      <c r="AA577" s="20"/>
      <c r="AB577" s="20"/>
      <c r="AC577" s="20"/>
      <c r="AD577" s="20"/>
      <c r="AE577" s="20"/>
      <c r="AF577" s="20"/>
      <c r="AG577" s="20">
        <v>0.06</v>
      </c>
      <c r="AI577" s="20"/>
      <c r="AJ577" s="20">
        <v>0.06</v>
      </c>
      <c r="AK577" s="20"/>
      <c r="AL577" s="20"/>
      <c r="AM577" s="20"/>
      <c r="AP577" s="20"/>
      <c r="AQ577" s="18">
        <v>0.03</v>
      </c>
      <c r="AS577" s="20"/>
      <c r="AT577" s="18">
        <v>0.03</v>
      </c>
      <c r="BA577">
        <v>0.04</v>
      </c>
      <c r="BD577" s="18">
        <v>0.04</v>
      </c>
    </row>
    <row r="578" spans="4:56">
      <c r="D578" t="s">
        <v>676</v>
      </c>
      <c r="E578" t="s">
        <v>240</v>
      </c>
      <c r="F578" t="s">
        <v>124</v>
      </c>
      <c r="G578" t="s">
        <v>283</v>
      </c>
      <c r="K578" t="s">
        <v>144</v>
      </c>
      <c r="L578" t="s">
        <v>677</v>
      </c>
      <c r="N578">
        <v>11.5</v>
      </c>
      <c r="P578">
        <v>60</v>
      </c>
      <c r="R578" s="18">
        <v>1</v>
      </c>
      <c r="T578">
        <v>0.02</v>
      </c>
      <c r="U578" s="1"/>
      <c r="V578" s="1"/>
      <c r="W578" s="1">
        <v>0.02</v>
      </c>
      <c r="X578" s="20"/>
      <c r="Y578" s="1"/>
      <c r="Z578" s="20">
        <v>0.02</v>
      </c>
      <c r="AA578" s="20"/>
      <c r="AB578" s="20"/>
      <c r="AC578" s="20"/>
      <c r="AD578" s="20"/>
      <c r="AE578" s="20"/>
      <c r="AF578" s="20"/>
      <c r="AG578" s="20">
        <v>0.06</v>
      </c>
      <c r="AI578" s="20"/>
      <c r="AJ578" s="20">
        <v>0.06</v>
      </c>
      <c r="AK578" s="20"/>
      <c r="AL578" s="20"/>
      <c r="AM578" s="20"/>
      <c r="AP578" s="20"/>
      <c r="AQ578" s="18">
        <v>0.03</v>
      </c>
      <c r="AS578" s="20"/>
      <c r="AT578" s="18">
        <v>0.03</v>
      </c>
      <c r="BA578">
        <v>0.03</v>
      </c>
      <c r="BD578" s="18">
        <v>0.03</v>
      </c>
    </row>
    <row r="579" spans="4:56">
      <c r="D579" t="s">
        <v>676</v>
      </c>
      <c r="E579" t="s">
        <v>240</v>
      </c>
      <c r="F579" t="s">
        <v>124</v>
      </c>
      <c r="G579" t="s">
        <v>283</v>
      </c>
      <c r="K579" t="s">
        <v>144</v>
      </c>
      <c r="L579" t="s">
        <v>677</v>
      </c>
      <c r="N579">
        <v>11.5</v>
      </c>
      <c r="P579">
        <v>12</v>
      </c>
      <c r="R579" s="18">
        <v>1</v>
      </c>
      <c r="T579">
        <v>0.02</v>
      </c>
      <c r="U579" s="1"/>
      <c r="V579" s="1"/>
      <c r="W579" s="1">
        <v>0.03</v>
      </c>
      <c r="X579" s="20"/>
      <c r="Y579" s="1"/>
      <c r="Z579" s="20">
        <v>0.03</v>
      </c>
      <c r="AA579" s="20"/>
      <c r="AB579" s="20"/>
      <c r="AC579" s="20"/>
      <c r="AD579" s="20"/>
      <c r="AE579" s="20"/>
      <c r="AF579" s="20"/>
      <c r="AG579" s="20">
        <v>0.05</v>
      </c>
      <c r="AI579" s="20"/>
      <c r="AJ579" s="20">
        <v>0.05</v>
      </c>
      <c r="AK579" s="20"/>
      <c r="AL579" s="20"/>
      <c r="AM579" s="20"/>
      <c r="AP579" s="20"/>
      <c r="AQ579" s="18">
        <v>0.03</v>
      </c>
      <c r="AS579" s="20"/>
      <c r="AT579" s="18">
        <v>0.03</v>
      </c>
      <c r="BA579">
        <v>0.04</v>
      </c>
      <c r="BD579" s="18">
        <v>0.04</v>
      </c>
    </row>
    <row r="580" spans="4:56">
      <c r="D580" t="s">
        <v>676</v>
      </c>
      <c r="E580" t="s">
        <v>123</v>
      </c>
      <c r="F580" t="s">
        <v>124</v>
      </c>
      <c r="G580" t="s">
        <v>283</v>
      </c>
      <c r="K580" t="s">
        <v>144</v>
      </c>
      <c r="L580" t="s">
        <v>677</v>
      </c>
      <c r="N580">
        <v>4</v>
      </c>
      <c r="P580">
        <v>8</v>
      </c>
      <c r="R580" s="18">
        <v>1</v>
      </c>
      <c r="T580">
        <v>0.02</v>
      </c>
      <c r="U580" s="1"/>
      <c r="V580" s="1"/>
      <c r="W580" s="1">
        <v>17.88</v>
      </c>
      <c r="X580" s="20"/>
      <c r="Y580" s="1"/>
      <c r="Z580" s="20">
        <v>17.88</v>
      </c>
      <c r="AA580" s="20"/>
      <c r="AB580" s="20"/>
      <c r="AC580" s="20"/>
      <c r="AD580" s="20"/>
      <c r="AE580" s="20"/>
      <c r="AF580" s="20"/>
      <c r="AG580" s="20">
        <v>26.01</v>
      </c>
      <c r="AI580" s="20"/>
      <c r="AJ580" s="20">
        <v>26.01</v>
      </c>
      <c r="AK580" s="20"/>
      <c r="AL580" s="20"/>
      <c r="AM580" s="20"/>
      <c r="AP580" s="20"/>
      <c r="AQ580" s="18">
        <v>13.16</v>
      </c>
      <c r="AS580" s="20"/>
      <c r="AT580" s="18">
        <v>13.16</v>
      </c>
      <c r="BA580">
        <v>22.41</v>
      </c>
      <c r="BD580" s="18">
        <v>22.41</v>
      </c>
    </row>
    <row r="581" spans="4:56">
      <c r="D581" t="s">
        <v>676</v>
      </c>
      <c r="E581" t="s">
        <v>123</v>
      </c>
      <c r="F581" t="s">
        <v>124</v>
      </c>
      <c r="G581" t="s">
        <v>283</v>
      </c>
      <c r="K581" t="s">
        <v>144</v>
      </c>
      <c r="L581" t="s">
        <v>677</v>
      </c>
      <c r="N581">
        <v>4</v>
      </c>
      <c r="P581">
        <v>12</v>
      </c>
      <c r="R581" s="18">
        <v>1</v>
      </c>
      <c r="T581">
        <v>0.02</v>
      </c>
      <c r="U581" s="1"/>
      <c r="V581" s="1"/>
      <c r="W581" s="1">
        <v>16.010000000000002</v>
      </c>
      <c r="X581" s="20"/>
      <c r="Y581" s="1"/>
      <c r="Z581" s="20">
        <v>16.010000000000002</v>
      </c>
      <c r="AA581" s="20"/>
      <c r="AB581" s="20"/>
      <c r="AC581" s="20"/>
      <c r="AD581" s="20"/>
      <c r="AE581" s="20"/>
      <c r="AF581" s="20"/>
      <c r="AG581" s="20">
        <v>25.96</v>
      </c>
      <c r="AI581" s="20"/>
      <c r="AJ581" s="20">
        <v>25.96</v>
      </c>
      <c r="AK581" s="20"/>
      <c r="AL581" s="20"/>
      <c r="AM581" s="20"/>
      <c r="AP581" s="20"/>
      <c r="AQ581" s="18">
        <v>12.72</v>
      </c>
      <c r="AS581" s="20"/>
      <c r="AT581" s="18">
        <v>12.72</v>
      </c>
      <c r="BA581">
        <v>18.739999999999998</v>
      </c>
      <c r="BD581" s="18">
        <v>18.739999999999998</v>
      </c>
    </row>
    <row r="582" spans="4:56">
      <c r="D582" t="s">
        <v>676</v>
      </c>
      <c r="E582" t="s">
        <v>123</v>
      </c>
      <c r="F582" t="s">
        <v>124</v>
      </c>
      <c r="G582" t="s">
        <v>283</v>
      </c>
      <c r="K582" t="s">
        <v>144</v>
      </c>
      <c r="L582" t="s">
        <v>677</v>
      </c>
      <c r="N582">
        <v>4</v>
      </c>
      <c r="P582">
        <v>16</v>
      </c>
      <c r="R582" s="18">
        <v>1</v>
      </c>
      <c r="T582">
        <v>0.02</v>
      </c>
      <c r="U582" s="1"/>
      <c r="V582" s="1"/>
      <c r="W582" s="1">
        <v>10.76</v>
      </c>
      <c r="X582" s="20"/>
      <c r="Y582" s="1"/>
      <c r="Z582" s="20">
        <v>10.76</v>
      </c>
      <c r="AA582" s="20"/>
      <c r="AB582" s="20"/>
      <c r="AC582" s="20"/>
      <c r="AD582" s="20"/>
      <c r="AE582" s="20"/>
      <c r="AF582" s="20"/>
      <c r="AG582" s="20">
        <v>16.88</v>
      </c>
      <c r="AI582" s="20"/>
      <c r="AJ582" s="20">
        <v>16.88</v>
      </c>
      <c r="AK582" s="20"/>
      <c r="AL582" s="20"/>
      <c r="AM582" s="20"/>
      <c r="AP582" s="20"/>
      <c r="AQ582" s="18">
        <v>8.36</v>
      </c>
      <c r="AS582" s="20"/>
      <c r="AT582" s="18">
        <v>8.36</v>
      </c>
      <c r="BA582">
        <v>10.91</v>
      </c>
      <c r="BD582" s="18">
        <v>10.91</v>
      </c>
    </row>
    <row r="583" spans="4:56">
      <c r="D583" t="s">
        <v>676</v>
      </c>
      <c r="E583" t="s">
        <v>123</v>
      </c>
      <c r="F583" t="s">
        <v>124</v>
      </c>
      <c r="G583" t="s">
        <v>283</v>
      </c>
      <c r="K583" t="s">
        <v>144</v>
      </c>
      <c r="L583" t="s">
        <v>677</v>
      </c>
      <c r="N583">
        <v>7</v>
      </c>
      <c r="P583">
        <v>8</v>
      </c>
      <c r="R583" s="18">
        <v>1</v>
      </c>
      <c r="T583">
        <v>0.02</v>
      </c>
      <c r="U583" s="1"/>
      <c r="V583" s="1"/>
      <c r="W583" s="1">
        <v>19.899999999999999</v>
      </c>
      <c r="X583" s="20"/>
      <c r="Y583" s="1"/>
      <c r="Z583" s="20">
        <v>19.899999999999999</v>
      </c>
      <c r="AA583" s="20"/>
      <c r="AB583" s="20"/>
      <c r="AC583" s="20"/>
      <c r="AD583" s="20"/>
      <c r="AE583" s="20"/>
      <c r="AF583" s="20"/>
      <c r="AG583" s="20">
        <v>31.06</v>
      </c>
      <c r="AI583" s="20"/>
      <c r="AJ583" s="20">
        <v>31.06</v>
      </c>
      <c r="AK583" s="20"/>
      <c r="AL583" s="20"/>
      <c r="AM583" s="20"/>
      <c r="AP583" s="20"/>
      <c r="AQ583" s="18">
        <v>15.78</v>
      </c>
      <c r="AS583" s="20"/>
      <c r="AT583" s="18">
        <v>15.78</v>
      </c>
      <c r="BA583">
        <v>29.13</v>
      </c>
      <c r="BD583" s="18">
        <v>29.13</v>
      </c>
    </row>
    <row r="584" spans="4:56">
      <c r="D584" t="s">
        <v>676</v>
      </c>
      <c r="E584" t="s">
        <v>123</v>
      </c>
      <c r="F584" t="s">
        <v>124</v>
      </c>
      <c r="G584" t="s">
        <v>283</v>
      </c>
      <c r="K584" t="s">
        <v>144</v>
      </c>
      <c r="L584" t="s">
        <v>677</v>
      </c>
      <c r="N584">
        <v>7</v>
      </c>
      <c r="P584">
        <v>12</v>
      </c>
      <c r="R584" s="18">
        <v>1</v>
      </c>
      <c r="T584">
        <v>0.02</v>
      </c>
      <c r="U584" s="1"/>
      <c r="V584" s="1"/>
      <c r="W584" s="1">
        <v>16.7</v>
      </c>
      <c r="X584" s="20"/>
      <c r="Y584" s="1"/>
      <c r="Z584" s="20">
        <v>16.7</v>
      </c>
      <c r="AA584" s="20"/>
      <c r="AB584" s="20"/>
      <c r="AC584" s="20"/>
      <c r="AD584" s="20"/>
      <c r="AE584" s="20"/>
      <c r="AF584" s="20"/>
      <c r="AG584" s="20">
        <v>23.33</v>
      </c>
      <c r="AI584" s="20"/>
      <c r="AJ584" s="20">
        <v>23.33</v>
      </c>
      <c r="AK584" s="20"/>
      <c r="AL584" s="20"/>
      <c r="AM584" s="20"/>
      <c r="AP584" s="20"/>
      <c r="AQ584" s="18">
        <v>11.96</v>
      </c>
      <c r="AS584" s="20"/>
      <c r="AT584" s="18">
        <v>11.96</v>
      </c>
      <c r="BA584">
        <v>20.16</v>
      </c>
      <c r="BD584" s="18">
        <v>20.16</v>
      </c>
    </row>
    <row r="585" spans="4:56">
      <c r="D585" t="s">
        <v>676</v>
      </c>
      <c r="E585" t="s">
        <v>123</v>
      </c>
      <c r="F585" t="s">
        <v>124</v>
      </c>
      <c r="G585" t="s">
        <v>283</v>
      </c>
      <c r="K585" t="s">
        <v>144</v>
      </c>
      <c r="L585" t="s">
        <v>677</v>
      </c>
      <c r="N585">
        <v>7</v>
      </c>
      <c r="P585">
        <v>16</v>
      </c>
      <c r="R585" s="18">
        <v>1</v>
      </c>
      <c r="T585">
        <v>0.02</v>
      </c>
      <c r="U585" s="1"/>
      <c r="V585" s="1"/>
      <c r="W585" s="1">
        <v>11.84</v>
      </c>
      <c r="X585" s="20"/>
      <c r="Y585" s="1"/>
      <c r="Z585" s="20">
        <v>11.84</v>
      </c>
      <c r="AA585" s="20"/>
      <c r="AB585" s="20"/>
      <c r="AC585" s="20"/>
      <c r="AD585" s="20"/>
      <c r="AE585" s="20"/>
      <c r="AF585" s="20"/>
      <c r="AG585" s="20">
        <v>18.170000000000002</v>
      </c>
      <c r="AI585" s="20"/>
      <c r="AJ585" s="20">
        <v>18.170000000000002</v>
      </c>
      <c r="AK585" s="20"/>
      <c r="AL585" s="20"/>
      <c r="AM585" s="20"/>
      <c r="AP585" s="20"/>
      <c r="AQ585" s="18">
        <v>8.83</v>
      </c>
      <c r="AS585" s="20"/>
      <c r="AT585" s="18">
        <v>8.83</v>
      </c>
      <c r="BA585">
        <v>12.14</v>
      </c>
      <c r="BD585" s="18">
        <v>12.14</v>
      </c>
    </row>
    <row r="586" spans="4:56">
      <c r="D586" t="s">
        <v>676</v>
      </c>
      <c r="E586" t="s">
        <v>314</v>
      </c>
      <c r="F586" t="s">
        <v>124</v>
      </c>
      <c r="G586" t="s">
        <v>283</v>
      </c>
      <c r="K586" t="s">
        <v>144</v>
      </c>
      <c r="L586" t="s">
        <v>677</v>
      </c>
      <c r="N586">
        <v>4</v>
      </c>
      <c r="P586">
        <v>8</v>
      </c>
      <c r="R586" s="18">
        <v>1</v>
      </c>
      <c r="T586">
        <v>0.02</v>
      </c>
      <c r="U586" s="1"/>
      <c r="V586" s="1"/>
      <c r="W586" s="1">
        <v>18.45</v>
      </c>
      <c r="X586" s="20"/>
      <c r="Y586" s="1"/>
      <c r="Z586" s="20">
        <v>18.45</v>
      </c>
      <c r="AA586" s="20"/>
      <c r="AB586" s="20"/>
      <c r="AC586" s="20"/>
      <c r="AD586" s="20"/>
      <c r="AE586" s="20"/>
      <c r="AF586" s="20"/>
      <c r="AG586" s="20">
        <v>23.31</v>
      </c>
      <c r="AI586" s="20"/>
      <c r="AJ586" s="20">
        <v>23.31</v>
      </c>
      <c r="AK586" s="20"/>
      <c r="AL586" s="20"/>
      <c r="AM586" s="20"/>
      <c r="AP586" s="20"/>
      <c r="AQ586" s="18">
        <v>13.96</v>
      </c>
      <c r="AS586" s="20"/>
      <c r="AT586" s="18">
        <v>13.96</v>
      </c>
      <c r="BA586">
        <v>23.76</v>
      </c>
      <c r="BD586" s="18">
        <v>23.76</v>
      </c>
    </row>
    <row r="587" spans="4:56">
      <c r="D587" t="s">
        <v>676</v>
      </c>
      <c r="E587" t="s">
        <v>314</v>
      </c>
      <c r="F587" t="s">
        <v>124</v>
      </c>
      <c r="G587" t="s">
        <v>283</v>
      </c>
      <c r="K587" t="s">
        <v>144</v>
      </c>
      <c r="L587" t="s">
        <v>677</v>
      </c>
      <c r="N587">
        <v>4</v>
      </c>
      <c r="P587">
        <v>12</v>
      </c>
      <c r="R587" s="18">
        <v>1</v>
      </c>
      <c r="T587">
        <v>0.02</v>
      </c>
      <c r="U587" s="1"/>
      <c r="V587" s="1"/>
      <c r="W587" s="1">
        <v>19.170000000000002</v>
      </c>
      <c r="X587" s="20"/>
      <c r="Y587" s="1"/>
      <c r="Z587" s="20">
        <v>19.170000000000002</v>
      </c>
      <c r="AA587" s="20"/>
      <c r="AB587" s="20"/>
      <c r="AC587" s="20"/>
      <c r="AD587" s="20"/>
      <c r="AE587" s="20"/>
      <c r="AF587" s="20"/>
      <c r="AG587" s="20">
        <v>22.88</v>
      </c>
      <c r="AI587" s="20"/>
      <c r="AJ587" s="20">
        <v>22.88</v>
      </c>
      <c r="AK587" s="20"/>
      <c r="AL587" s="20"/>
      <c r="AM587" s="20"/>
      <c r="AP587" s="20"/>
      <c r="AQ587" s="18">
        <v>13.5</v>
      </c>
      <c r="AS587" s="20"/>
      <c r="AT587" s="18">
        <v>13.5</v>
      </c>
      <c r="BA587">
        <v>21.01</v>
      </c>
      <c r="BD587" s="18">
        <v>21.01</v>
      </c>
    </row>
    <row r="588" spans="4:56">
      <c r="D588" t="s">
        <v>676</v>
      </c>
      <c r="E588" t="s">
        <v>314</v>
      </c>
      <c r="F588" t="s">
        <v>124</v>
      </c>
      <c r="G588" t="s">
        <v>283</v>
      </c>
      <c r="K588" t="s">
        <v>144</v>
      </c>
      <c r="L588" t="s">
        <v>677</v>
      </c>
      <c r="N588">
        <v>4</v>
      </c>
      <c r="P588">
        <v>18</v>
      </c>
      <c r="R588" s="18">
        <v>1</v>
      </c>
      <c r="T588">
        <v>0.02</v>
      </c>
      <c r="U588" s="1"/>
      <c r="V588" s="1"/>
      <c r="W588" s="1">
        <v>13.13</v>
      </c>
      <c r="X588" s="20"/>
      <c r="Y588" s="1"/>
      <c r="Z588" s="20">
        <v>13.13</v>
      </c>
      <c r="AA588" s="20"/>
      <c r="AB588" s="20"/>
      <c r="AC588" s="20"/>
      <c r="AD588" s="20"/>
      <c r="AE588" s="20"/>
      <c r="AF588" s="20"/>
      <c r="AG588" s="20">
        <v>17.3</v>
      </c>
      <c r="AI588" s="20"/>
      <c r="AJ588" s="20">
        <v>17.3</v>
      </c>
      <c r="AK588" s="20"/>
      <c r="AL588" s="20"/>
      <c r="AM588" s="20"/>
      <c r="AP588" s="20"/>
      <c r="AQ588" s="18">
        <v>10.14</v>
      </c>
      <c r="AS588" s="20"/>
      <c r="AT588" s="18">
        <v>10.14</v>
      </c>
      <c r="BA588">
        <v>15.26</v>
      </c>
      <c r="BD588" s="18">
        <v>15.26</v>
      </c>
    </row>
    <row r="589" spans="4:56">
      <c r="D589" t="s">
        <v>676</v>
      </c>
      <c r="E589" t="s">
        <v>314</v>
      </c>
      <c r="F589" t="s">
        <v>124</v>
      </c>
      <c r="G589" t="s">
        <v>283</v>
      </c>
      <c r="K589" t="s">
        <v>144</v>
      </c>
      <c r="L589" t="s">
        <v>677</v>
      </c>
      <c r="N589">
        <v>7</v>
      </c>
      <c r="P589">
        <v>8</v>
      </c>
      <c r="R589" s="18">
        <v>1</v>
      </c>
      <c r="T589">
        <v>0.02</v>
      </c>
      <c r="U589" s="1"/>
      <c r="V589" s="1"/>
      <c r="W589" s="1">
        <v>13.49</v>
      </c>
      <c r="X589" s="20"/>
      <c r="Y589" s="1"/>
      <c r="Z589" s="20">
        <v>13.49</v>
      </c>
      <c r="AA589" s="20"/>
      <c r="AB589" s="20"/>
      <c r="AC589" s="20"/>
      <c r="AD589" s="20"/>
      <c r="AE589" s="20"/>
      <c r="AF589" s="20"/>
      <c r="AG589" s="20">
        <v>16.739999999999998</v>
      </c>
      <c r="AI589" s="20"/>
      <c r="AJ589" s="20">
        <v>16.739999999999998</v>
      </c>
      <c r="AK589" s="20"/>
      <c r="AL589" s="20"/>
      <c r="AM589" s="20"/>
      <c r="AP589" s="20"/>
      <c r="AQ589" s="18">
        <v>9.61</v>
      </c>
      <c r="AS589" s="20"/>
      <c r="AT589" s="18">
        <v>9.61</v>
      </c>
      <c r="BA589">
        <v>16.25</v>
      </c>
      <c r="BD589" s="18">
        <v>16.25</v>
      </c>
    </row>
    <row r="590" spans="4:56">
      <c r="D590" t="s">
        <v>676</v>
      </c>
      <c r="E590" t="s">
        <v>314</v>
      </c>
      <c r="F590" t="s">
        <v>124</v>
      </c>
      <c r="G590" t="s">
        <v>283</v>
      </c>
      <c r="K590" t="s">
        <v>144</v>
      </c>
      <c r="L590" t="s">
        <v>677</v>
      </c>
      <c r="N590">
        <v>7</v>
      </c>
      <c r="P590">
        <v>12</v>
      </c>
      <c r="R590" s="18">
        <v>1</v>
      </c>
      <c r="T590">
        <v>0.02</v>
      </c>
      <c r="U590" s="1"/>
      <c r="V590" s="1"/>
      <c r="W590" s="1">
        <v>12.15</v>
      </c>
      <c r="X590" s="20"/>
      <c r="Y590" s="1"/>
      <c r="Z590" s="20">
        <v>12.15</v>
      </c>
      <c r="AA590" s="20"/>
      <c r="AB590" s="20"/>
      <c r="AC590" s="20"/>
      <c r="AD590" s="20"/>
      <c r="AE590" s="20"/>
      <c r="AF590" s="20"/>
      <c r="AG590" s="20">
        <v>14.83</v>
      </c>
      <c r="AI590" s="20"/>
      <c r="AJ590" s="20">
        <v>14.83</v>
      </c>
      <c r="AK590" s="20"/>
      <c r="AL590" s="20"/>
      <c r="AM590" s="20"/>
      <c r="AP590" s="20"/>
      <c r="AQ590" s="18">
        <v>8.7200000000000006</v>
      </c>
      <c r="AS590" s="20"/>
      <c r="AT590" s="18">
        <v>8.7200000000000006</v>
      </c>
      <c r="BA590">
        <v>14.41</v>
      </c>
      <c r="BD590" s="18">
        <v>14.41</v>
      </c>
    </row>
    <row r="591" spans="4:56">
      <c r="D591" t="s">
        <v>676</v>
      </c>
      <c r="E591" t="s">
        <v>314</v>
      </c>
      <c r="F591" t="s">
        <v>124</v>
      </c>
      <c r="G591" t="s">
        <v>283</v>
      </c>
      <c r="K591" t="s">
        <v>144</v>
      </c>
      <c r="L591" t="s">
        <v>677</v>
      </c>
      <c r="N591">
        <v>7</v>
      </c>
      <c r="P591">
        <v>16</v>
      </c>
      <c r="R591" s="18">
        <v>1</v>
      </c>
      <c r="T591">
        <v>0.02</v>
      </c>
      <c r="U591" s="1"/>
      <c r="V591" s="1"/>
      <c r="W591" s="1">
        <v>8.9700000000000006</v>
      </c>
      <c r="X591" s="20"/>
      <c r="Y591" s="1"/>
      <c r="Z591" s="20">
        <v>8.9700000000000006</v>
      </c>
      <c r="AA591" s="20"/>
      <c r="AB591" s="20"/>
      <c r="AC591" s="20"/>
      <c r="AD591" s="20"/>
      <c r="AE591" s="20"/>
      <c r="AF591" s="20"/>
      <c r="AG591" s="20">
        <v>12.32</v>
      </c>
      <c r="AI591" s="20"/>
      <c r="AJ591" s="20">
        <v>12.32</v>
      </c>
      <c r="AK591" s="20"/>
      <c r="AL591" s="20"/>
      <c r="AM591" s="20"/>
      <c r="AP591" s="20"/>
      <c r="AQ591" s="18">
        <v>7.08</v>
      </c>
      <c r="AS591" s="20"/>
      <c r="AT591" s="18">
        <v>7.08</v>
      </c>
      <c r="BA591">
        <v>10.83</v>
      </c>
      <c r="BD591" s="18">
        <v>10.83</v>
      </c>
    </row>
    <row r="592" spans="4:56">
      <c r="D592" t="s">
        <v>676</v>
      </c>
      <c r="E592" t="s">
        <v>277</v>
      </c>
      <c r="F592" t="s">
        <v>124</v>
      </c>
      <c r="G592" t="s">
        <v>283</v>
      </c>
      <c r="K592" t="s">
        <v>144</v>
      </c>
      <c r="L592" t="s">
        <v>677</v>
      </c>
      <c r="N592">
        <v>4</v>
      </c>
      <c r="P592">
        <v>8</v>
      </c>
      <c r="R592" s="18">
        <v>1</v>
      </c>
      <c r="T592">
        <v>0.02</v>
      </c>
      <c r="U592" s="1"/>
      <c r="V592" s="1"/>
      <c r="W592" s="1">
        <v>7.76</v>
      </c>
      <c r="X592" s="20"/>
      <c r="Y592" s="1"/>
      <c r="Z592" s="20">
        <v>7.76</v>
      </c>
      <c r="AA592" s="20"/>
      <c r="AB592" s="20"/>
      <c r="AC592" s="20"/>
      <c r="AD592" s="20"/>
      <c r="AE592" s="20"/>
      <c r="AF592" s="20"/>
      <c r="AG592" s="20">
        <v>10.38</v>
      </c>
      <c r="AI592" s="20"/>
      <c r="AJ592" s="20">
        <v>10.38</v>
      </c>
      <c r="AK592" s="20"/>
      <c r="AL592" s="20"/>
      <c r="AM592" s="20"/>
      <c r="AP592" s="20"/>
      <c r="AQ592" s="18">
        <v>5.65</v>
      </c>
      <c r="AS592" s="20"/>
      <c r="AT592" s="18">
        <v>5.65</v>
      </c>
      <c r="BA592">
        <v>9.9499999999999993</v>
      </c>
      <c r="BD592" s="18">
        <v>9.9499999999999993</v>
      </c>
    </row>
    <row r="593" spans="4:56">
      <c r="D593" t="s">
        <v>676</v>
      </c>
      <c r="E593" t="s">
        <v>277</v>
      </c>
      <c r="F593" t="s">
        <v>124</v>
      </c>
      <c r="G593" t="s">
        <v>283</v>
      </c>
      <c r="K593" t="s">
        <v>144</v>
      </c>
      <c r="L593" t="s">
        <v>677</v>
      </c>
      <c r="N593">
        <v>4</v>
      </c>
      <c r="P593">
        <v>12</v>
      </c>
      <c r="R593" s="18">
        <v>1</v>
      </c>
      <c r="T593">
        <v>0.02</v>
      </c>
      <c r="U593" s="1"/>
      <c r="V593" s="1"/>
      <c r="W593" s="1">
        <v>8.9</v>
      </c>
      <c r="X593" s="20"/>
      <c r="Y593" s="1"/>
      <c r="Z593" s="20">
        <v>8.9</v>
      </c>
      <c r="AA593" s="20"/>
      <c r="AB593" s="20"/>
      <c r="AC593" s="20"/>
      <c r="AD593" s="20"/>
      <c r="AE593" s="20"/>
      <c r="AF593" s="20"/>
      <c r="AG593" s="20">
        <v>12.66</v>
      </c>
      <c r="AI593" s="20"/>
      <c r="AJ593" s="20">
        <v>12.66</v>
      </c>
      <c r="AK593" s="20"/>
      <c r="AL593" s="20"/>
      <c r="AM593" s="20"/>
      <c r="AP593" s="20"/>
      <c r="AQ593" s="18">
        <v>6.28</v>
      </c>
      <c r="AS593" s="20"/>
      <c r="AT593" s="18">
        <v>6.28</v>
      </c>
      <c r="BA593">
        <v>9.6</v>
      </c>
      <c r="BD593" s="18">
        <v>9.6</v>
      </c>
    </row>
    <row r="594" spans="4:56">
      <c r="D594" t="s">
        <v>676</v>
      </c>
      <c r="E594" t="s">
        <v>277</v>
      </c>
      <c r="F594" t="s">
        <v>124</v>
      </c>
      <c r="G594" t="s">
        <v>283</v>
      </c>
      <c r="K594" t="s">
        <v>144</v>
      </c>
      <c r="L594" t="s">
        <v>677</v>
      </c>
      <c r="N594">
        <v>4</v>
      </c>
      <c r="P594">
        <v>16</v>
      </c>
      <c r="R594" s="18">
        <v>1</v>
      </c>
      <c r="T594">
        <v>0.02</v>
      </c>
      <c r="U594" s="1"/>
      <c r="V594" s="1"/>
      <c r="W594" s="1">
        <v>10.58</v>
      </c>
      <c r="X594" s="20"/>
      <c r="Y594" s="1"/>
      <c r="Z594" s="20">
        <v>10.58</v>
      </c>
      <c r="AA594" s="20"/>
      <c r="AB594" s="20"/>
      <c r="AC594" s="20"/>
      <c r="AD594" s="20"/>
      <c r="AE594" s="20"/>
      <c r="AF594" s="20"/>
      <c r="AG594" s="20">
        <v>14.88</v>
      </c>
      <c r="AI594" s="20"/>
      <c r="AJ594" s="20">
        <v>14.88</v>
      </c>
      <c r="AK594" s="20"/>
      <c r="AL594" s="20"/>
      <c r="AM594" s="20"/>
      <c r="AP594" s="20"/>
      <c r="AQ594" s="18">
        <v>7.81</v>
      </c>
      <c r="AS594" s="20"/>
      <c r="AT594" s="18">
        <v>7.81</v>
      </c>
      <c r="BA594">
        <v>11.69</v>
      </c>
      <c r="BD594" s="18">
        <v>11.69</v>
      </c>
    </row>
    <row r="595" spans="4:56">
      <c r="D595" t="s">
        <v>676</v>
      </c>
      <c r="E595" t="s">
        <v>277</v>
      </c>
      <c r="F595" t="s">
        <v>124</v>
      </c>
      <c r="G595" t="s">
        <v>283</v>
      </c>
      <c r="K595" t="s">
        <v>144</v>
      </c>
      <c r="L595" t="s">
        <v>677</v>
      </c>
      <c r="N595">
        <v>7</v>
      </c>
      <c r="P595">
        <v>10</v>
      </c>
      <c r="R595" s="18">
        <v>1</v>
      </c>
      <c r="T595">
        <v>0.02</v>
      </c>
      <c r="U595" s="1"/>
      <c r="V595" s="1"/>
      <c r="W595" s="1">
        <v>2.2799999999999998</v>
      </c>
      <c r="X595" s="20"/>
      <c r="Y595" s="1"/>
      <c r="Z595" s="20">
        <v>2.2799999999999998</v>
      </c>
      <c r="AA595" s="20"/>
      <c r="AB595" s="20"/>
      <c r="AC595" s="20"/>
      <c r="AD595" s="20"/>
      <c r="AE595" s="20"/>
      <c r="AF595" s="20"/>
      <c r="AG595" s="20">
        <v>3.64</v>
      </c>
      <c r="AI595" s="20"/>
      <c r="AJ595" s="20">
        <v>3.64</v>
      </c>
      <c r="AK595" s="20"/>
      <c r="AL595" s="20"/>
      <c r="AM595" s="20"/>
      <c r="AP595" s="20"/>
      <c r="AQ595" s="18">
        <v>1.46</v>
      </c>
      <c r="AS595" s="20"/>
      <c r="AT595" s="18">
        <v>1.46</v>
      </c>
      <c r="BA595">
        <v>1.89</v>
      </c>
      <c r="BD595" s="18">
        <v>1.89</v>
      </c>
    </row>
    <row r="596" spans="4:56">
      <c r="D596" t="s">
        <v>676</v>
      </c>
      <c r="E596" t="s">
        <v>277</v>
      </c>
      <c r="F596" t="s">
        <v>124</v>
      </c>
      <c r="G596" t="s">
        <v>283</v>
      </c>
      <c r="K596" t="s">
        <v>144</v>
      </c>
      <c r="L596" t="s">
        <v>677</v>
      </c>
      <c r="N596">
        <v>7</v>
      </c>
      <c r="P596">
        <v>15</v>
      </c>
      <c r="R596" s="18">
        <v>1</v>
      </c>
      <c r="T596">
        <v>0.02</v>
      </c>
      <c r="U596" s="1"/>
      <c r="V596" s="1"/>
      <c r="W596" s="1">
        <v>3.48</v>
      </c>
      <c r="X596" s="20"/>
      <c r="Y596" s="1"/>
      <c r="Z596" s="20">
        <v>3.48</v>
      </c>
      <c r="AA596" s="20"/>
      <c r="AB596" s="20"/>
      <c r="AC596" s="20"/>
      <c r="AD596" s="20"/>
      <c r="AE596" s="20"/>
      <c r="AF596" s="20"/>
      <c r="AG596" s="20">
        <v>5.92</v>
      </c>
      <c r="AI596" s="20"/>
      <c r="AJ596" s="20">
        <v>5.92</v>
      </c>
      <c r="AK596" s="20"/>
      <c r="AL596" s="20"/>
      <c r="AM596" s="20"/>
      <c r="AP596" s="20"/>
      <c r="AQ596" s="18">
        <v>2.3199999999999998</v>
      </c>
      <c r="AS596" s="20"/>
      <c r="AT596" s="18">
        <v>2.3199999999999998</v>
      </c>
      <c r="BA596">
        <v>2.4</v>
      </c>
      <c r="BD596" s="18">
        <v>2.4</v>
      </c>
    </row>
    <row r="597" spans="4:56">
      <c r="D597" t="s">
        <v>676</v>
      </c>
      <c r="E597" t="s">
        <v>277</v>
      </c>
      <c r="F597" t="s">
        <v>124</v>
      </c>
      <c r="G597" t="s">
        <v>283</v>
      </c>
      <c r="K597" t="s">
        <v>144</v>
      </c>
      <c r="L597" t="s">
        <v>677</v>
      </c>
      <c r="N597">
        <v>7</v>
      </c>
      <c r="P597">
        <v>20</v>
      </c>
      <c r="R597" s="18">
        <v>1</v>
      </c>
      <c r="T597">
        <v>0.02</v>
      </c>
      <c r="U597" s="1"/>
      <c r="V597" s="1"/>
      <c r="W597" s="1">
        <v>3.72</v>
      </c>
      <c r="X597" s="20"/>
      <c r="Y597" s="1"/>
      <c r="Z597" s="20">
        <v>3.72</v>
      </c>
      <c r="AA597" s="20"/>
      <c r="AB597" s="20"/>
      <c r="AC597" s="20"/>
      <c r="AD597" s="20"/>
      <c r="AE597" s="20"/>
      <c r="AF597" s="20"/>
      <c r="AG597" s="20">
        <v>6.03</v>
      </c>
      <c r="AI597" s="20"/>
      <c r="AJ597" s="20">
        <v>6.03</v>
      </c>
      <c r="AK597" s="20"/>
      <c r="AL597" s="20"/>
      <c r="AM597" s="20"/>
      <c r="AP597" s="20"/>
      <c r="AQ597" s="18">
        <v>2.58</v>
      </c>
      <c r="AS597" s="20"/>
      <c r="AT597" s="18">
        <v>2.58</v>
      </c>
      <c r="BA597">
        <v>2.62</v>
      </c>
      <c r="BD597" s="18">
        <v>2.62</v>
      </c>
    </row>
    <row r="598" spans="4:56">
      <c r="D598" t="s">
        <v>676</v>
      </c>
      <c r="E598" t="s">
        <v>222</v>
      </c>
      <c r="F598" t="s">
        <v>124</v>
      </c>
      <c r="G598" t="s">
        <v>283</v>
      </c>
      <c r="K598" t="s">
        <v>144</v>
      </c>
      <c r="L598" t="s">
        <v>677</v>
      </c>
      <c r="N598">
        <v>4</v>
      </c>
      <c r="P598">
        <v>11</v>
      </c>
      <c r="R598" s="18">
        <v>1</v>
      </c>
      <c r="T598">
        <v>0.02</v>
      </c>
      <c r="U598" s="1"/>
      <c r="V598" s="1"/>
      <c r="W598" s="1">
        <v>4.33</v>
      </c>
      <c r="X598" s="20"/>
      <c r="Y598" s="1"/>
      <c r="Z598" s="20">
        <v>4.33</v>
      </c>
      <c r="AA598" s="20"/>
      <c r="AB598" s="20"/>
      <c r="AC598" s="20"/>
      <c r="AD598" s="20"/>
      <c r="AE598" s="20"/>
      <c r="AF598" s="20"/>
      <c r="AG598" s="20">
        <v>7.85</v>
      </c>
      <c r="AI598" s="20"/>
      <c r="AJ598" s="20">
        <v>7.85</v>
      </c>
      <c r="AK598" s="20"/>
      <c r="AL598" s="20"/>
      <c r="AM598" s="20"/>
      <c r="AP598" s="20"/>
      <c r="AQ598" s="18">
        <v>5.39</v>
      </c>
      <c r="AS598" s="20"/>
      <c r="AT598" s="18">
        <v>5.39</v>
      </c>
      <c r="BA598">
        <v>12.31</v>
      </c>
      <c r="BD598" s="18">
        <v>12.31</v>
      </c>
    </row>
    <row r="599" spans="4:56">
      <c r="D599" t="s">
        <v>676</v>
      </c>
      <c r="E599" t="s">
        <v>222</v>
      </c>
      <c r="F599" t="s">
        <v>124</v>
      </c>
      <c r="G599" t="s">
        <v>283</v>
      </c>
      <c r="K599" t="s">
        <v>144</v>
      </c>
      <c r="L599" t="s">
        <v>677</v>
      </c>
      <c r="N599">
        <v>4</v>
      </c>
      <c r="P599">
        <v>16.5</v>
      </c>
      <c r="R599" s="18">
        <v>1</v>
      </c>
      <c r="T599">
        <v>0.02</v>
      </c>
      <c r="U599" s="1"/>
      <c r="V599" s="1"/>
      <c r="W599" s="1">
        <v>5.51</v>
      </c>
      <c r="X599" s="20"/>
      <c r="Y599" s="1"/>
      <c r="Z599" s="20">
        <v>5.51</v>
      </c>
      <c r="AA599" s="20"/>
      <c r="AB599" s="20"/>
      <c r="AC599" s="20"/>
      <c r="AD599" s="20"/>
      <c r="AE599" s="20"/>
      <c r="AF599" s="20"/>
      <c r="AG599" s="20">
        <v>9.4700000000000006</v>
      </c>
      <c r="AI599" s="20"/>
      <c r="AJ599" s="20">
        <v>9.4700000000000006</v>
      </c>
      <c r="AK599" s="20"/>
      <c r="AL599" s="20"/>
      <c r="AM599" s="20"/>
      <c r="AP599" s="20"/>
      <c r="AQ599" s="18">
        <v>6.72</v>
      </c>
      <c r="AS599" s="20"/>
      <c r="AT599" s="18">
        <v>6.72</v>
      </c>
      <c r="BA599">
        <v>15.46</v>
      </c>
      <c r="BD599" s="18">
        <v>15.46</v>
      </c>
    </row>
    <row r="600" spans="4:56">
      <c r="D600" t="s">
        <v>676</v>
      </c>
      <c r="E600" t="s">
        <v>222</v>
      </c>
      <c r="F600" t="s">
        <v>124</v>
      </c>
      <c r="G600" t="s">
        <v>283</v>
      </c>
      <c r="K600" t="s">
        <v>144</v>
      </c>
      <c r="L600" t="s">
        <v>677</v>
      </c>
      <c r="N600">
        <v>4</v>
      </c>
      <c r="P600">
        <v>22</v>
      </c>
      <c r="R600" s="18">
        <v>1</v>
      </c>
      <c r="T600">
        <v>0.02</v>
      </c>
      <c r="U600" s="1"/>
      <c r="V600" s="1"/>
      <c r="W600" s="1">
        <v>5.42</v>
      </c>
      <c r="X600" s="20"/>
      <c r="Y600" s="1"/>
      <c r="Z600" s="20">
        <v>5.42</v>
      </c>
      <c r="AA600" s="20"/>
      <c r="AB600" s="20"/>
      <c r="AC600" s="20"/>
      <c r="AD600" s="20"/>
      <c r="AE600" s="20"/>
      <c r="AF600" s="20"/>
      <c r="AG600" s="20">
        <v>9.4600000000000009</v>
      </c>
      <c r="AI600" s="20"/>
      <c r="AJ600" s="20">
        <v>9.4600000000000009</v>
      </c>
      <c r="AK600" s="20"/>
      <c r="AL600" s="20"/>
      <c r="AM600" s="20"/>
      <c r="AP600" s="20"/>
      <c r="AQ600" s="18">
        <v>7.05</v>
      </c>
      <c r="AS600" s="20"/>
      <c r="AT600" s="18">
        <v>7.05</v>
      </c>
      <c r="BA600">
        <v>16.63</v>
      </c>
      <c r="BD600" s="18">
        <v>16.63</v>
      </c>
    </row>
    <row r="601" spans="4:56">
      <c r="D601" t="s">
        <v>676</v>
      </c>
      <c r="E601" t="s">
        <v>222</v>
      </c>
      <c r="F601" t="s">
        <v>124</v>
      </c>
      <c r="G601" t="s">
        <v>283</v>
      </c>
      <c r="K601" t="s">
        <v>144</v>
      </c>
      <c r="L601" t="s">
        <v>677</v>
      </c>
      <c r="N601">
        <v>9</v>
      </c>
      <c r="P601">
        <v>19</v>
      </c>
      <c r="R601" s="18">
        <v>1</v>
      </c>
      <c r="T601">
        <v>0.02</v>
      </c>
      <c r="U601" s="1"/>
      <c r="V601" s="1"/>
      <c r="W601" s="1">
        <v>5.31</v>
      </c>
      <c r="X601" s="20"/>
      <c r="Y601" s="1"/>
      <c r="Z601" s="20">
        <v>5.31</v>
      </c>
      <c r="AA601" s="20"/>
      <c r="AB601" s="20"/>
      <c r="AC601" s="20"/>
      <c r="AD601" s="20"/>
      <c r="AE601" s="20"/>
      <c r="AF601" s="20"/>
      <c r="AG601" s="20">
        <v>5.82</v>
      </c>
      <c r="AI601" s="20"/>
      <c r="AJ601" s="20">
        <v>5.82</v>
      </c>
      <c r="AK601" s="20"/>
      <c r="AL601" s="20"/>
      <c r="AM601" s="20"/>
      <c r="AP601" s="20"/>
      <c r="AQ601" s="18">
        <v>4</v>
      </c>
      <c r="AS601" s="20"/>
      <c r="AT601" s="18">
        <v>4</v>
      </c>
      <c r="BA601">
        <v>8.7200000000000006</v>
      </c>
      <c r="BD601" s="18">
        <v>8.7200000000000006</v>
      </c>
    </row>
    <row r="602" spans="4:56">
      <c r="D602" t="s">
        <v>676</v>
      </c>
      <c r="E602" t="s">
        <v>222</v>
      </c>
      <c r="F602" t="s">
        <v>124</v>
      </c>
      <c r="G602" t="s">
        <v>283</v>
      </c>
      <c r="K602" t="s">
        <v>144</v>
      </c>
      <c r="L602" t="s">
        <v>677</v>
      </c>
      <c r="N602">
        <v>9</v>
      </c>
      <c r="P602">
        <v>28.5</v>
      </c>
      <c r="R602" s="18">
        <v>1</v>
      </c>
      <c r="T602">
        <v>0.02</v>
      </c>
      <c r="U602" s="1"/>
      <c r="V602" s="1"/>
      <c r="W602" s="1">
        <v>5.6</v>
      </c>
      <c r="X602" s="20"/>
      <c r="Y602" s="1"/>
      <c r="Z602" s="20">
        <v>5.6</v>
      </c>
      <c r="AA602" s="20"/>
      <c r="AB602" s="20"/>
      <c r="AC602" s="20"/>
      <c r="AD602" s="20"/>
      <c r="AE602" s="20"/>
      <c r="AF602" s="20"/>
      <c r="AG602" s="20">
        <v>7.24</v>
      </c>
      <c r="AI602" s="20"/>
      <c r="AJ602" s="20">
        <v>7.24</v>
      </c>
      <c r="AK602" s="20"/>
      <c r="AL602" s="20"/>
      <c r="AM602" s="20"/>
      <c r="AP602" s="20"/>
      <c r="AQ602" s="18">
        <v>5.08</v>
      </c>
      <c r="AS602" s="20"/>
      <c r="AT602" s="18">
        <v>5.08</v>
      </c>
      <c r="BA602">
        <v>10.91</v>
      </c>
      <c r="BD602" s="18">
        <v>10.91</v>
      </c>
    </row>
    <row r="603" spans="4:56">
      <c r="D603" t="s">
        <v>676</v>
      </c>
      <c r="E603" t="s">
        <v>222</v>
      </c>
      <c r="F603" t="s">
        <v>124</v>
      </c>
      <c r="G603" t="s">
        <v>283</v>
      </c>
      <c r="K603" t="s">
        <v>144</v>
      </c>
      <c r="L603" t="s">
        <v>677</v>
      </c>
      <c r="N603">
        <v>9</v>
      </c>
      <c r="P603">
        <v>38</v>
      </c>
      <c r="R603" s="18">
        <v>1</v>
      </c>
      <c r="T603">
        <v>0.02</v>
      </c>
      <c r="U603" s="1"/>
      <c r="V603" s="1"/>
      <c r="W603" s="1">
        <v>2.71</v>
      </c>
      <c r="X603" s="20"/>
      <c r="Y603" s="1"/>
      <c r="Z603" s="20">
        <v>2.71</v>
      </c>
      <c r="AA603" s="20"/>
      <c r="AB603" s="20"/>
      <c r="AC603" s="20"/>
      <c r="AD603" s="20"/>
      <c r="AE603" s="20"/>
      <c r="AF603" s="20"/>
      <c r="AG603" s="20">
        <v>2.99</v>
      </c>
      <c r="AI603" s="20"/>
      <c r="AJ603" s="20">
        <v>2.99</v>
      </c>
      <c r="AK603" s="20"/>
      <c r="AL603" s="20"/>
      <c r="AM603" s="20"/>
      <c r="AP603" s="20"/>
      <c r="AQ603" s="18">
        <v>2.11</v>
      </c>
      <c r="AS603" s="20"/>
      <c r="AT603" s="18">
        <v>2.11</v>
      </c>
      <c r="BA603">
        <v>4.45</v>
      </c>
      <c r="BD603" s="18">
        <v>4.45</v>
      </c>
    </row>
    <row r="604" spans="4:56">
      <c r="D604" t="s">
        <v>676</v>
      </c>
      <c r="E604" t="s">
        <v>261</v>
      </c>
      <c r="F604" t="s">
        <v>124</v>
      </c>
      <c r="G604" t="s">
        <v>283</v>
      </c>
      <c r="K604" t="s">
        <v>144</v>
      </c>
      <c r="L604" t="s">
        <v>677</v>
      </c>
      <c r="P604">
        <v>18</v>
      </c>
      <c r="R604" s="18">
        <v>1</v>
      </c>
      <c r="T604">
        <v>0.02</v>
      </c>
      <c r="U604" s="1"/>
      <c r="V604" s="1"/>
      <c r="W604" s="1">
        <v>0.03</v>
      </c>
      <c r="X604" s="20"/>
      <c r="Y604" s="1"/>
      <c r="Z604" s="20">
        <v>0.03</v>
      </c>
      <c r="AA604" s="20"/>
      <c r="AB604" s="20"/>
      <c r="AC604" s="20"/>
      <c r="AD604" s="20"/>
      <c r="AE604" s="20"/>
      <c r="AF604" s="20"/>
      <c r="AG604" s="20">
        <v>0.06</v>
      </c>
      <c r="AI604" s="20"/>
      <c r="AJ604" s="20">
        <v>0.06</v>
      </c>
      <c r="AK604" s="20"/>
      <c r="AL604" s="20"/>
      <c r="AM604" s="20"/>
      <c r="AP604" s="20"/>
      <c r="AQ604" s="18">
        <v>0.05</v>
      </c>
      <c r="AS604" s="20"/>
      <c r="AT604" s="18">
        <v>0.05</v>
      </c>
      <c r="BA604">
        <v>0.03</v>
      </c>
      <c r="BD604" s="18">
        <v>0.03</v>
      </c>
    </row>
    <row r="605" spans="4:56">
      <c r="D605" t="s">
        <v>676</v>
      </c>
      <c r="E605" t="s">
        <v>261</v>
      </c>
      <c r="F605" t="s">
        <v>124</v>
      </c>
      <c r="G605" t="s">
        <v>283</v>
      </c>
      <c r="K605" t="s">
        <v>144</v>
      </c>
      <c r="L605" t="s">
        <v>677</v>
      </c>
      <c r="P605">
        <v>27</v>
      </c>
      <c r="R605" s="18">
        <v>1</v>
      </c>
      <c r="T605">
        <v>0.02</v>
      </c>
      <c r="U605" s="1"/>
      <c r="V605" s="1"/>
      <c r="W605" s="1">
        <v>0.04</v>
      </c>
      <c r="X605" s="20"/>
      <c r="Y605" s="1"/>
      <c r="Z605" s="20">
        <v>0.04</v>
      </c>
      <c r="AA605" s="20"/>
      <c r="AB605" s="20"/>
      <c r="AC605" s="20"/>
      <c r="AD605" s="20"/>
      <c r="AE605" s="20"/>
      <c r="AF605" s="20"/>
      <c r="AG605" s="20">
        <v>7.0000000000000007E-2</v>
      </c>
      <c r="AI605" s="20"/>
      <c r="AJ605" s="20">
        <v>7.0000000000000007E-2</v>
      </c>
      <c r="AK605" s="20"/>
      <c r="AL605" s="20"/>
      <c r="AM605" s="20"/>
      <c r="AP605" s="20"/>
      <c r="AQ605" s="18">
        <v>0.05</v>
      </c>
      <c r="AS605" s="20"/>
      <c r="AT605" s="18">
        <v>0.05</v>
      </c>
      <c r="BA605">
        <v>0.03</v>
      </c>
      <c r="BD605" s="18">
        <v>0.03</v>
      </c>
    </row>
    <row r="606" spans="4:56">
      <c r="D606" t="s">
        <v>676</v>
      </c>
      <c r="E606" t="s">
        <v>261</v>
      </c>
      <c r="F606" t="s">
        <v>124</v>
      </c>
      <c r="G606" t="s">
        <v>283</v>
      </c>
      <c r="K606" t="s">
        <v>144</v>
      </c>
      <c r="L606" t="s">
        <v>677</v>
      </c>
      <c r="P606">
        <v>30</v>
      </c>
      <c r="R606" s="18">
        <v>1</v>
      </c>
      <c r="T606">
        <v>0.02</v>
      </c>
      <c r="U606" s="1"/>
      <c r="V606" s="1"/>
      <c r="W606" s="1">
        <v>0.03</v>
      </c>
      <c r="X606" s="20"/>
      <c r="Y606" s="1"/>
      <c r="Z606" s="20">
        <v>0.03</v>
      </c>
      <c r="AA606" s="20"/>
      <c r="AB606" s="20"/>
      <c r="AC606" s="20"/>
      <c r="AD606" s="20"/>
      <c r="AE606" s="20"/>
      <c r="AF606" s="20"/>
      <c r="AG606" s="20">
        <v>0.06</v>
      </c>
      <c r="AI606" s="20"/>
      <c r="AJ606" s="20">
        <v>0.06</v>
      </c>
      <c r="AK606" s="20"/>
      <c r="AL606" s="20"/>
      <c r="AM606" s="20"/>
      <c r="AP606" s="20"/>
      <c r="AQ606" s="18">
        <v>0.04</v>
      </c>
      <c r="AS606" s="20"/>
      <c r="AT606" s="18">
        <v>0.04</v>
      </c>
      <c r="BA606">
        <v>0.03</v>
      </c>
      <c r="BD606" s="18">
        <v>0.03</v>
      </c>
    </row>
    <row r="607" spans="4:56">
      <c r="D607" t="s">
        <v>676</v>
      </c>
      <c r="E607" t="s">
        <v>261</v>
      </c>
      <c r="F607" t="s">
        <v>124</v>
      </c>
      <c r="G607" t="s">
        <v>283</v>
      </c>
      <c r="K607" t="s">
        <v>144</v>
      </c>
      <c r="L607" t="s">
        <v>677</v>
      </c>
      <c r="P607">
        <v>6</v>
      </c>
      <c r="R607" s="18">
        <v>1</v>
      </c>
      <c r="T607">
        <v>0.02</v>
      </c>
      <c r="U607" s="1"/>
      <c r="V607" s="1"/>
      <c r="W607" s="1">
        <v>0.04</v>
      </c>
      <c r="X607" s="20"/>
      <c r="Y607" s="1"/>
      <c r="Z607" s="20">
        <v>0.04</v>
      </c>
      <c r="AA607" s="20"/>
      <c r="AB607" s="20"/>
      <c r="AC607" s="20"/>
      <c r="AD607" s="20"/>
      <c r="AE607" s="20"/>
      <c r="AF607" s="20"/>
      <c r="AG607" s="20">
        <v>0.08</v>
      </c>
      <c r="AI607" s="20"/>
      <c r="AJ607" s="20">
        <v>0.08</v>
      </c>
      <c r="AK607" s="20"/>
      <c r="AL607" s="20"/>
      <c r="AM607" s="20"/>
      <c r="AP607" s="20"/>
      <c r="AQ607" s="18">
        <v>0.06</v>
      </c>
      <c r="AS607" s="20"/>
      <c r="AT607" s="18">
        <v>0.06</v>
      </c>
      <c r="BA607">
        <v>0.04</v>
      </c>
      <c r="BD607" s="18">
        <v>0.04</v>
      </c>
    </row>
    <row r="608" spans="4:56">
      <c r="D608" t="s">
        <v>676</v>
      </c>
      <c r="E608" t="s">
        <v>261</v>
      </c>
      <c r="F608" t="s">
        <v>124</v>
      </c>
      <c r="G608" t="s">
        <v>283</v>
      </c>
      <c r="K608" t="s">
        <v>144</v>
      </c>
      <c r="L608" t="s">
        <v>677</v>
      </c>
      <c r="P608">
        <v>18</v>
      </c>
      <c r="R608" s="18">
        <v>1</v>
      </c>
      <c r="T608">
        <v>0.02</v>
      </c>
      <c r="U608" s="1"/>
      <c r="V608" s="1"/>
      <c r="W608" s="1">
        <v>0.03</v>
      </c>
      <c r="X608" s="20"/>
      <c r="Y608" s="1"/>
      <c r="Z608" s="20">
        <v>0.03</v>
      </c>
      <c r="AA608" s="20"/>
      <c r="AB608" s="20"/>
      <c r="AC608" s="20"/>
      <c r="AD608" s="20"/>
      <c r="AE608" s="20"/>
      <c r="AF608" s="20"/>
      <c r="AG608" s="20">
        <v>0.06</v>
      </c>
      <c r="AI608" s="20"/>
      <c r="AJ608" s="20">
        <v>0.06</v>
      </c>
      <c r="AK608" s="20"/>
      <c r="AL608" s="20"/>
      <c r="AM608" s="20"/>
      <c r="AP608" s="20"/>
      <c r="AQ608" s="18">
        <v>0.03</v>
      </c>
      <c r="AS608" s="20"/>
      <c r="AT608" s="18">
        <v>0.03</v>
      </c>
      <c r="BA608">
        <v>0.03</v>
      </c>
      <c r="BD608" s="18">
        <v>0.03</v>
      </c>
    </row>
    <row r="609" spans="4:56">
      <c r="D609" t="s">
        <v>676</v>
      </c>
      <c r="E609" t="s">
        <v>261</v>
      </c>
      <c r="F609" t="s">
        <v>124</v>
      </c>
      <c r="G609" t="s">
        <v>283</v>
      </c>
      <c r="K609" t="s">
        <v>144</v>
      </c>
      <c r="L609" t="s">
        <v>677</v>
      </c>
      <c r="P609">
        <v>27</v>
      </c>
      <c r="R609" s="18">
        <v>1</v>
      </c>
      <c r="T609">
        <v>0.02</v>
      </c>
      <c r="U609" s="1"/>
      <c r="V609" s="1"/>
      <c r="W609" s="1">
        <v>0.03</v>
      </c>
      <c r="X609" s="20"/>
      <c r="Y609" s="1"/>
      <c r="Z609" s="20">
        <v>0.03</v>
      </c>
      <c r="AA609" s="20"/>
      <c r="AB609" s="20"/>
      <c r="AC609" s="20"/>
      <c r="AD609" s="20"/>
      <c r="AE609" s="20"/>
      <c r="AF609" s="20"/>
      <c r="AG609" s="20">
        <v>0.05</v>
      </c>
      <c r="AI609" s="20"/>
      <c r="AJ609" s="20">
        <v>0.05</v>
      </c>
      <c r="AK609" s="20"/>
      <c r="AL609" s="20"/>
      <c r="AM609" s="20"/>
      <c r="AP609" s="20"/>
      <c r="AQ609" s="18">
        <v>0.03</v>
      </c>
      <c r="AS609" s="20"/>
      <c r="AT609" s="18">
        <v>0.03</v>
      </c>
      <c r="BA609">
        <v>0.03</v>
      </c>
      <c r="BD609" s="18">
        <v>0.03</v>
      </c>
    </row>
    <row r="610" spans="4:56">
      <c r="D610" t="s">
        <v>676</v>
      </c>
      <c r="E610" t="s">
        <v>261</v>
      </c>
      <c r="F610" t="s">
        <v>124</v>
      </c>
      <c r="G610" t="s">
        <v>283</v>
      </c>
      <c r="K610" t="s">
        <v>144</v>
      </c>
      <c r="L610" t="s">
        <v>677</v>
      </c>
      <c r="P610">
        <v>30</v>
      </c>
      <c r="R610" s="18">
        <v>1</v>
      </c>
      <c r="T610">
        <v>0.02</v>
      </c>
      <c r="U610" s="1"/>
      <c r="V610" s="1"/>
      <c r="W610" s="1">
        <v>0.03</v>
      </c>
      <c r="X610" s="20"/>
      <c r="Y610" s="1"/>
      <c r="Z610" s="20">
        <v>0.03</v>
      </c>
      <c r="AA610" s="20"/>
      <c r="AB610" s="20"/>
      <c r="AC610" s="20"/>
      <c r="AD610" s="20"/>
      <c r="AE610" s="20"/>
      <c r="AF610" s="20"/>
      <c r="AG610" s="20">
        <v>0.05</v>
      </c>
      <c r="AI610" s="20"/>
      <c r="AJ610" s="20">
        <v>0.05</v>
      </c>
      <c r="AK610" s="20"/>
      <c r="AL610" s="20"/>
      <c r="AM610" s="20"/>
      <c r="AP610" s="20"/>
      <c r="AQ610" s="18">
        <v>0.03</v>
      </c>
      <c r="AS610" s="20"/>
      <c r="AT610" s="18">
        <v>0.03</v>
      </c>
      <c r="BA610">
        <v>0.03</v>
      </c>
      <c r="BD610" s="18">
        <v>0.03</v>
      </c>
    </row>
    <row r="611" spans="4:56">
      <c r="D611" t="s">
        <v>676</v>
      </c>
      <c r="E611" t="s">
        <v>261</v>
      </c>
      <c r="F611" t="s">
        <v>124</v>
      </c>
      <c r="G611" t="s">
        <v>283</v>
      </c>
      <c r="K611" t="s">
        <v>144</v>
      </c>
      <c r="L611" t="s">
        <v>677</v>
      </c>
      <c r="P611">
        <v>6</v>
      </c>
      <c r="R611" s="18">
        <v>1</v>
      </c>
      <c r="T611">
        <v>0.02</v>
      </c>
      <c r="U611" s="1"/>
      <c r="V611" s="1"/>
      <c r="W611" s="1">
        <v>0.03</v>
      </c>
      <c r="X611" s="20"/>
      <c r="Y611" s="1"/>
      <c r="Z611" s="20">
        <v>0.03</v>
      </c>
      <c r="AA611" s="20"/>
      <c r="AB611" s="20"/>
      <c r="AC611" s="20"/>
      <c r="AD611" s="20"/>
      <c r="AE611" s="20"/>
      <c r="AF611" s="20"/>
      <c r="AG611" s="20">
        <v>0.05</v>
      </c>
      <c r="AI611" s="20"/>
      <c r="AJ611" s="20">
        <v>0.05</v>
      </c>
      <c r="AK611" s="20"/>
      <c r="AL611" s="20"/>
      <c r="AM611" s="20"/>
      <c r="AP611" s="20"/>
      <c r="AQ611" s="18">
        <v>0.03</v>
      </c>
      <c r="AS611" s="20"/>
      <c r="AT611" s="18">
        <v>0.03</v>
      </c>
      <c r="BA611">
        <v>0.03</v>
      </c>
      <c r="BD611" s="18">
        <v>0.03</v>
      </c>
    </row>
    <row r="612" spans="4:56">
      <c r="D612" t="s">
        <v>676</v>
      </c>
      <c r="E612" t="s">
        <v>240</v>
      </c>
      <c r="F612" t="s">
        <v>124</v>
      </c>
      <c r="G612" t="s">
        <v>283</v>
      </c>
      <c r="K612" t="s">
        <v>182</v>
      </c>
      <c r="L612" t="s">
        <v>183</v>
      </c>
      <c r="N612">
        <v>7.5</v>
      </c>
      <c r="P612">
        <v>50</v>
      </c>
      <c r="R612" s="18">
        <v>1</v>
      </c>
      <c r="T612">
        <v>0.02</v>
      </c>
      <c r="U612" s="1"/>
      <c r="V612" s="1"/>
      <c r="W612" s="1">
        <v>0.01</v>
      </c>
      <c r="X612" s="20"/>
      <c r="Y612" s="1"/>
      <c r="Z612" s="20">
        <v>0.01</v>
      </c>
      <c r="AA612" s="20"/>
      <c r="AB612" s="20"/>
      <c r="AC612" s="20"/>
      <c r="AD612" s="20"/>
      <c r="AE612" s="20"/>
      <c r="AF612" s="20"/>
      <c r="AG612" s="20">
        <v>0.02</v>
      </c>
      <c r="AI612" s="20"/>
      <c r="AJ612" s="20">
        <v>0.02</v>
      </c>
      <c r="AK612" s="20"/>
      <c r="AL612" s="20"/>
      <c r="AM612" s="20"/>
      <c r="AP612" s="20"/>
      <c r="AQ612" s="18">
        <v>0.02</v>
      </c>
      <c r="AS612" s="20"/>
      <c r="AT612" s="18">
        <v>0.02</v>
      </c>
      <c r="BA612">
        <v>0.02</v>
      </c>
      <c r="BD612" s="18">
        <v>0.02</v>
      </c>
    </row>
    <row r="613" spans="4:56">
      <c r="D613" t="s">
        <v>676</v>
      </c>
      <c r="E613" t="s">
        <v>240</v>
      </c>
      <c r="F613" t="s">
        <v>124</v>
      </c>
      <c r="G613" t="s">
        <v>283</v>
      </c>
      <c r="K613" t="s">
        <v>182</v>
      </c>
      <c r="L613" t="s">
        <v>183</v>
      </c>
      <c r="N613">
        <v>7.5</v>
      </c>
      <c r="P613">
        <v>75</v>
      </c>
      <c r="R613" s="18">
        <v>1</v>
      </c>
      <c r="T613">
        <v>0.02</v>
      </c>
      <c r="U613" s="1"/>
      <c r="V613" s="1"/>
      <c r="W613" s="1">
        <v>0.01</v>
      </c>
      <c r="X613" s="20"/>
      <c r="Y613" s="1"/>
      <c r="Z613" s="20">
        <v>0.01</v>
      </c>
      <c r="AA613" s="20"/>
      <c r="AB613" s="20"/>
      <c r="AC613" s="20"/>
      <c r="AD613" s="20"/>
      <c r="AE613" s="20"/>
      <c r="AF613" s="20"/>
      <c r="AG613" s="20">
        <v>0.02</v>
      </c>
      <c r="AI613" s="20"/>
      <c r="AJ613" s="20">
        <v>0.02</v>
      </c>
      <c r="AK613" s="20"/>
      <c r="AL613" s="20"/>
      <c r="AM613" s="20"/>
      <c r="AP613" s="20"/>
      <c r="AQ613" s="18">
        <v>0.02</v>
      </c>
      <c r="AS613" s="20"/>
      <c r="AT613" s="18">
        <v>0.02</v>
      </c>
      <c r="BA613">
        <v>0.02</v>
      </c>
      <c r="BD613" s="18">
        <v>0.02</v>
      </c>
    </row>
    <row r="614" spans="4:56">
      <c r="D614" t="s">
        <v>676</v>
      </c>
      <c r="E614" t="s">
        <v>240</v>
      </c>
      <c r="F614" t="s">
        <v>124</v>
      </c>
      <c r="G614" t="s">
        <v>283</v>
      </c>
      <c r="K614" t="s">
        <v>182</v>
      </c>
      <c r="L614" t="s">
        <v>183</v>
      </c>
      <c r="N614">
        <v>7.5</v>
      </c>
      <c r="P614">
        <v>158</v>
      </c>
      <c r="R614" s="18">
        <v>1</v>
      </c>
      <c r="T614">
        <v>0.02</v>
      </c>
      <c r="U614" s="1"/>
      <c r="V614" s="1"/>
      <c r="W614" s="1">
        <v>0.02</v>
      </c>
      <c r="X614" s="20"/>
      <c r="Y614" s="1"/>
      <c r="Z614" s="20">
        <v>0.02</v>
      </c>
      <c r="AA614" s="20"/>
      <c r="AB614" s="20"/>
      <c r="AC614" s="20"/>
      <c r="AD614" s="20"/>
      <c r="AE614" s="20"/>
      <c r="AF614" s="20"/>
      <c r="AG614" s="20">
        <v>0.04</v>
      </c>
      <c r="AI614" s="20"/>
      <c r="AJ614" s="20">
        <v>0.04</v>
      </c>
      <c r="AK614" s="20"/>
      <c r="AL614" s="20"/>
      <c r="AM614" s="20"/>
      <c r="AP614" s="20"/>
      <c r="AQ614" s="18">
        <v>0.02</v>
      </c>
      <c r="AS614" s="20"/>
      <c r="AT614" s="18">
        <v>0.02</v>
      </c>
      <c r="BA614">
        <v>0.04</v>
      </c>
      <c r="BD614" s="18">
        <v>0.04</v>
      </c>
    </row>
    <row r="615" spans="4:56">
      <c r="D615" t="s">
        <v>676</v>
      </c>
      <c r="E615" t="s">
        <v>240</v>
      </c>
      <c r="F615" t="s">
        <v>124</v>
      </c>
      <c r="G615" t="s">
        <v>283</v>
      </c>
      <c r="K615" t="s">
        <v>182</v>
      </c>
      <c r="L615" t="s">
        <v>183</v>
      </c>
      <c r="N615">
        <v>7.5</v>
      </c>
      <c r="P615">
        <v>26</v>
      </c>
      <c r="R615" s="18">
        <v>1</v>
      </c>
      <c r="T615">
        <v>0.02</v>
      </c>
      <c r="U615" s="1"/>
      <c r="V615" s="1"/>
      <c r="W615" s="1">
        <v>0.01</v>
      </c>
      <c r="X615" s="20"/>
      <c r="Y615" s="1"/>
      <c r="Z615" s="20">
        <v>0.01</v>
      </c>
      <c r="AA615" s="20"/>
      <c r="AB615" s="20"/>
      <c r="AC615" s="20"/>
      <c r="AD615" s="20"/>
      <c r="AE615" s="20"/>
      <c r="AF615" s="20"/>
      <c r="AG615" s="20">
        <v>0.02</v>
      </c>
      <c r="AI615" s="20"/>
      <c r="AJ615" s="20">
        <v>0.02</v>
      </c>
      <c r="AK615" s="20"/>
      <c r="AL615" s="20"/>
      <c r="AM615" s="20"/>
      <c r="AP615" s="20"/>
      <c r="AQ615" s="18">
        <v>0.02</v>
      </c>
      <c r="AS615" s="20"/>
      <c r="AT615" s="18">
        <v>0.02</v>
      </c>
      <c r="BA615">
        <v>0.05</v>
      </c>
      <c r="BD615" s="18">
        <v>0.05</v>
      </c>
    </row>
    <row r="616" spans="4:56">
      <c r="D616" t="s">
        <v>676</v>
      </c>
      <c r="E616" t="s">
        <v>240</v>
      </c>
      <c r="F616" t="s">
        <v>124</v>
      </c>
      <c r="G616" t="s">
        <v>283</v>
      </c>
      <c r="K616" t="s">
        <v>182</v>
      </c>
      <c r="L616" t="s">
        <v>183</v>
      </c>
      <c r="N616">
        <v>11.5</v>
      </c>
      <c r="P616">
        <v>46</v>
      </c>
      <c r="R616" s="18">
        <v>1</v>
      </c>
      <c r="T616">
        <v>0.02</v>
      </c>
      <c r="U616" s="1"/>
      <c r="V616" s="1"/>
      <c r="W616" s="1">
        <v>0.01</v>
      </c>
      <c r="X616" s="20"/>
      <c r="Y616" s="1"/>
      <c r="Z616" s="20">
        <v>0.01</v>
      </c>
      <c r="AA616" s="20"/>
      <c r="AB616" s="20"/>
      <c r="AC616" s="20"/>
      <c r="AD616" s="20"/>
      <c r="AE616" s="20"/>
      <c r="AF616" s="20"/>
      <c r="AG616" s="20">
        <v>0.03</v>
      </c>
      <c r="AI616" s="20"/>
      <c r="AJ616" s="20">
        <v>0.03</v>
      </c>
      <c r="AK616" s="20"/>
      <c r="AL616" s="20"/>
      <c r="AM616" s="20"/>
      <c r="AP616" s="20"/>
      <c r="AQ616" s="18">
        <v>0.02</v>
      </c>
      <c r="AS616" s="20"/>
      <c r="AT616" s="18">
        <v>0.02</v>
      </c>
      <c r="BA616">
        <v>0.03</v>
      </c>
      <c r="BD616" s="18">
        <v>0.03</v>
      </c>
    </row>
    <row r="617" spans="4:56">
      <c r="D617" t="s">
        <v>676</v>
      </c>
      <c r="E617" t="s">
        <v>240</v>
      </c>
      <c r="F617" t="s">
        <v>124</v>
      </c>
      <c r="G617" t="s">
        <v>283</v>
      </c>
      <c r="K617" t="s">
        <v>182</v>
      </c>
      <c r="L617" t="s">
        <v>183</v>
      </c>
      <c r="N617">
        <v>11.5</v>
      </c>
      <c r="P617">
        <v>69</v>
      </c>
      <c r="R617" s="18">
        <v>1</v>
      </c>
      <c r="T617">
        <v>0.02</v>
      </c>
      <c r="U617" s="1"/>
      <c r="V617" s="1"/>
      <c r="W617" s="1">
        <v>0.02</v>
      </c>
      <c r="X617" s="20"/>
      <c r="Y617" s="1"/>
      <c r="Z617" s="20">
        <v>0.02</v>
      </c>
      <c r="AA617" s="20"/>
      <c r="AB617" s="20"/>
      <c r="AC617" s="20"/>
      <c r="AD617" s="20"/>
      <c r="AE617" s="20"/>
      <c r="AF617" s="20"/>
      <c r="AG617" s="20">
        <v>0.01</v>
      </c>
      <c r="AI617" s="20"/>
      <c r="AJ617" s="20">
        <v>0.01</v>
      </c>
      <c r="AK617" s="20"/>
      <c r="AL617" s="20"/>
      <c r="AM617" s="20"/>
      <c r="AP617" s="20"/>
      <c r="AQ617" s="18">
        <v>0.02</v>
      </c>
      <c r="AS617" s="20"/>
      <c r="AT617" s="18">
        <v>0.02</v>
      </c>
      <c r="BA617">
        <v>0.03</v>
      </c>
      <c r="BD617" s="18">
        <v>0.03</v>
      </c>
    </row>
    <row r="618" spans="4:56">
      <c r="D618" t="s">
        <v>676</v>
      </c>
      <c r="E618" t="s">
        <v>240</v>
      </c>
      <c r="F618" t="s">
        <v>124</v>
      </c>
      <c r="G618" t="s">
        <v>283</v>
      </c>
      <c r="K618" t="s">
        <v>182</v>
      </c>
      <c r="L618" t="s">
        <v>183</v>
      </c>
      <c r="N618">
        <v>11.5</v>
      </c>
      <c r="P618">
        <v>98</v>
      </c>
      <c r="R618" s="18">
        <v>1</v>
      </c>
      <c r="T618">
        <v>0.02</v>
      </c>
      <c r="U618" s="1"/>
      <c r="V618" s="1"/>
      <c r="W618" s="1">
        <v>0.02</v>
      </c>
      <c r="X618" s="20"/>
      <c r="Y618" s="1"/>
      <c r="Z618" s="20">
        <v>0.02</v>
      </c>
      <c r="AA618" s="20"/>
      <c r="AB618" s="20"/>
      <c r="AC618" s="20"/>
      <c r="AD618" s="20"/>
      <c r="AE618" s="20"/>
      <c r="AF618" s="20"/>
      <c r="AG618" s="20">
        <v>0.01</v>
      </c>
      <c r="AI618" s="20"/>
      <c r="AJ618" s="20">
        <v>0.01</v>
      </c>
      <c r="AK618" s="20"/>
      <c r="AL618" s="20"/>
      <c r="AM618" s="20"/>
      <c r="AP618" s="20"/>
      <c r="AQ618" s="18">
        <v>0.02</v>
      </c>
      <c r="AS618" s="20"/>
      <c r="AT618" s="18">
        <v>0.02</v>
      </c>
      <c r="BA618">
        <v>0.03</v>
      </c>
      <c r="BD618" s="18">
        <v>0.03</v>
      </c>
    </row>
    <row r="619" spans="4:56">
      <c r="D619" t="s">
        <v>676</v>
      </c>
      <c r="E619" t="s">
        <v>240</v>
      </c>
      <c r="F619" t="s">
        <v>124</v>
      </c>
      <c r="G619" t="s">
        <v>283</v>
      </c>
      <c r="K619" t="s">
        <v>182</v>
      </c>
      <c r="L619" t="s">
        <v>183</v>
      </c>
      <c r="N619">
        <v>11.5</v>
      </c>
      <c r="P619">
        <v>29</v>
      </c>
      <c r="R619" s="18">
        <v>1</v>
      </c>
      <c r="T619">
        <v>0.02</v>
      </c>
      <c r="U619" s="1"/>
      <c r="V619" s="1"/>
      <c r="W619" s="1">
        <v>0.01</v>
      </c>
      <c r="X619" s="20"/>
      <c r="Y619" s="1"/>
      <c r="Z619" s="20">
        <v>0.01</v>
      </c>
      <c r="AA619" s="20"/>
      <c r="AB619" s="20"/>
      <c r="AC619" s="20"/>
      <c r="AD619" s="20"/>
      <c r="AE619" s="20"/>
      <c r="AF619" s="20"/>
      <c r="AG619" s="20">
        <v>0.02</v>
      </c>
      <c r="AI619" s="20"/>
      <c r="AJ619" s="20">
        <v>0.02</v>
      </c>
      <c r="AK619" s="20"/>
      <c r="AL619" s="20"/>
      <c r="AM619" s="20"/>
      <c r="AP619" s="20"/>
      <c r="AQ619" s="18">
        <v>0.02</v>
      </c>
      <c r="AS619" s="20"/>
      <c r="AT619" s="18">
        <v>0.02</v>
      </c>
      <c r="BA619">
        <v>0.03</v>
      </c>
      <c r="BD619" s="18">
        <v>0.03</v>
      </c>
    </row>
    <row r="620" spans="4:56">
      <c r="D620" t="s">
        <v>676</v>
      </c>
      <c r="E620" t="s">
        <v>123</v>
      </c>
      <c r="F620" t="s">
        <v>124</v>
      </c>
      <c r="G620" t="s">
        <v>283</v>
      </c>
      <c r="K620" t="s">
        <v>182</v>
      </c>
      <c r="L620" t="s">
        <v>183</v>
      </c>
      <c r="N620">
        <v>4</v>
      </c>
      <c r="P620">
        <v>22</v>
      </c>
      <c r="R620" s="18">
        <v>1</v>
      </c>
      <c r="T620">
        <v>0.02</v>
      </c>
      <c r="U620" s="1"/>
      <c r="V620" s="1"/>
      <c r="W620" s="1">
        <v>2.17</v>
      </c>
      <c r="X620" s="20"/>
      <c r="Y620" s="1"/>
      <c r="Z620" s="20">
        <v>2.17</v>
      </c>
      <c r="AA620" s="20"/>
      <c r="AB620" s="20"/>
      <c r="AC620" s="20"/>
      <c r="AD620" s="20"/>
      <c r="AE620" s="20"/>
      <c r="AF620" s="20"/>
      <c r="AG620" s="20">
        <v>8.2799999999999994</v>
      </c>
      <c r="AI620" s="20"/>
      <c r="AJ620" s="20">
        <v>8.2799999999999994</v>
      </c>
      <c r="AK620" s="20"/>
      <c r="AL620" s="20"/>
      <c r="AM620" s="20"/>
      <c r="AP620" s="20"/>
      <c r="AQ620" s="18">
        <v>1.76</v>
      </c>
      <c r="AS620" s="20"/>
      <c r="AT620" s="18">
        <v>1.76</v>
      </c>
      <c r="BA620">
        <v>0.56999999999999995</v>
      </c>
      <c r="BD620" s="18">
        <v>0.56999999999999995</v>
      </c>
    </row>
    <row r="621" spans="4:56">
      <c r="D621" t="s">
        <v>676</v>
      </c>
      <c r="E621" t="s">
        <v>123</v>
      </c>
      <c r="F621" t="s">
        <v>124</v>
      </c>
      <c r="G621" t="s">
        <v>283</v>
      </c>
      <c r="K621" t="s">
        <v>182</v>
      </c>
      <c r="L621" t="s">
        <v>183</v>
      </c>
      <c r="N621">
        <v>4</v>
      </c>
      <c r="P621">
        <v>33</v>
      </c>
      <c r="R621" s="18">
        <v>1</v>
      </c>
      <c r="T621">
        <v>0.02</v>
      </c>
      <c r="U621" s="1"/>
      <c r="V621" s="1"/>
      <c r="W621" s="1">
        <v>0.79</v>
      </c>
      <c r="X621" s="20"/>
      <c r="Y621" s="1"/>
      <c r="Z621" s="20">
        <v>0.79</v>
      </c>
      <c r="AA621" s="20"/>
      <c r="AB621" s="20"/>
      <c r="AC621" s="20"/>
      <c r="AD621" s="20"/>
      <c r="AE621" s="20"/>
      <c r="AF621" s="20"/>
      <c r="AG621" s="20">
        <v>3</v>
      </c>
      <c r="AI621" s="20"/>
      <c r="AJ621" s="20">
        <v>3</v>
      </c>
      <c r="AK621" s="20"/>
      <c r="AL621" s="20"/>
      <c r="AM621" s="20"/>
      <c r="AP621" s="20"/>
      <c r="AQ621" s="18">
        <v>0.82</v>
      </c>
      <c r="AS621" s="20"/>
      <c r="AT621" s="18">
        <v>0.82</v>
      </c>
      <c r="BA621">
        <v>0.28000000000000003</v>
      </c>
      <c r="BD621" s="18">
        <v>0.28000000000000003</v>
      </c>
    </row>
    <row r="622" spans="4:56">
      <c r="D622" t="s">
        <v>676</v>
      </c>
      <c r="E622" t="s">
        <v>123</v>
      </c>
      <c r="F622" t="s">
        <v>124</v>
      </c>
      <c r="G622" t="s">
        <v>283</v>
      </c>
      <c r="K622" t="s">
        <v>182</v>
      </c>
      <c r="L622" t="s">
        <v>183</v>
      </c>
      <c r="N622">
        <v>4</v>
      </c>
      <c r="P622">
        <v>44</v>
      </c>
      <c r="R622" s="18">
        <v>1</v>
      </c>
      <c r="T622">
        <v>0.02</v>
      </c>
      <c r="U622" s="1"/>
      <c r="V622" s="1"/>
      <c r="W622" s="1">
        <v>0.9</v>
      </c>
      <c r="X622" s="20"/>
      <c r="Y622" s="1"/>
      <c r="Z622" s="20">
        <v>0.9</v>
      </c>
      <c r="AA622" s="20"/>
      <c r="AB622" s="20"/>
      <c r="AC622" s="20"/>
      <c r="AD622" s="20"/>
      <c r="AE622" s="20"/>
      <c r="AF622" s="20"/>
      <c r="AG622" s="20">
        <v>3.04</v>
      </c>
      <c r="AI622" s="20"/>
      <c r="AJ622" s="20">
        <v>3.04</v>
      </c>
      <c r="AK622" s="20"/>
      <c r="AL622" s="20"/>
      <c r="AM622" s="20"/>
      <c r="AP622" s="20"/>
      <c r="AQ622" s="18">
        <v>0.96</v>
      </c>
      <c r="AS622" s="20"/>
      <c r="AT622" s="18">
        <v>0.96</v>
      </c>
      <c r="BA622">
        <v>0.37</v>
      </c>
      <c r="BD622" s="18">
        <v>0.37</v>
      </c>
    </row>
    <row r="623" spans="4:56">
      <c r="D623" t="s">
        <v>676</v>
      </c>
      <c r="E623" t="s">
        <v>123</v>
      </c>
      <c r="F623" t="s">
        <v>124</v>
      </c>
      <c r="G623" t="s">
        <v>283</v>
      </c>
      <c r="K623" t="s">
        <v>182</v>
      </c>
      <c r="L623" t="s">
        <v>183</v>
      </c>
      <c r="N623">
        <v>7</v>
      </c>
      <c r="P623">
        <v>25</v>
      </c>
      <c r="R623" s="18">
        <v>1</v>
      </c>
      <c r="T623">
        <v>0.02</v>
      </c>
      <c r="U623" s="1"/>
      <c r="V623" s="1"/>
      <c r="W623" s="1">
        <v>0.96</v>
      </c>
      <c r="X623" s="20"/>
      <c r="Y623" s="1"/>
      <c r="Z623" s="20">
        <v>0.96</v>
      </c>
      <c r="AA623" s="20"/>
      <c r="AB623" s="20"/>
      <c r="AC623" s="20"/>
      <c r="AD623" s="20"/>
      <c r="AE623" s="20"/>
      <c r="AF623" s="20"/>
      <c r="AG623" s="20">
        <v>3.22</v>
      </c>
      <c r="AI623" s="20"/>
      <c r="AJ623" s="20">
        <v>3.22</v>
      </c>
      <c r="AK623" s="20"/>
      <c r="AL623" s="20"/>
      <c r="AM623" s="20"/>
      <c r="AP623" s="20"/>
      <c r="AQ623" s="18">
        <v>0.84</v>
      </c>
      <c r="AS623" s="20"/>
      <c r="AT623" s="18">
        <v>0.84</v>
      </c>
      <c r="BA623">
        <v>0.31</v>
      </c>
      <c r="BD623" s="18">
        <v>0.31</v>
      </c>
    </row>
    <row r="624" spans="4:56">
      <c r="D624" t="s">
        <v>676</v>
      </c>
      <c r="E624" t="s">
        <v>123</v>
      </c>
      <c r="F624" t="s">
        <v>124</v>
      </c>
      <c r="G624" t="s">
        <v>283</v>
      </c>
      <c r="K624" t="s">
        <v>182</v>
      </c>
      <c r="L624" t="s">
        <v>183</v>
      </c>
      <c r="N624">
        <v>7</v>
      </c>
      <c r="P624">
        <v>37.5</v>
      </c>
      <c r="R624" s="18">
        <v>1</v>
      </c>
      <c r="T624">
        <v>0.02</v>
      </c>
      <c r="U624" s="1"/>
      <c r="V624" s="1"/>
      <c r="W624" s="1">
        <v>0.71</v>
      </c>
      <c r="X624" s="20"/>
      <c r="Y624" s="1"/>
      <c r="Z624" s="20">
        <v>0.71</v>
      </c>
      <c r="AA624" s="20"/>
      <c r="AB624" s="20"/>
      <c r="AC624" s="20"/>
      <c r="AD624" s="20"/>
      <c r="AE624" s="20"/>
      <c r="AF624" s="20"/>
      <c r="AG624" s="20">
        <v>2.4300000000000002</v>
      </c>
      <c r="AI624" s="20"/>
      <c r="AJ624" s="20">
        <v>2.4300000000000002</v>
      </c>
      <c r="AK624" s="20"/>
      <c r="AL624" s="20"/>
      <c r="AM624" s="20"/>
      <c r="AP624" s="20"/>
      <c r="AQ624" s="18">
        <v>0.74</v>
      </c>
      <c r="AS624" s="20"/>
      <c r="AT624" s="18">
        <v>0.74</v>
      </c>
      <c r="BA624">
        <v>0.26</v>
      </c>
      <c r="BD624" s="18">
        <v>0.26</v>
      </c>
    </row>
    <row r="625" spans="4:56">
      <c r="D625" t="s">
        <v>676</v>
      </c>
      <c r="E625" t="s">
        <v>123</v>
      </c>
      <c r="F625" t="s">
        <v>124</v>
      </c>
      <c r="G625" t="s">
        <v>283</v>
      </c>
      <c r="K625" t="s">
        <v>182</v>
      </c>
      <c r="L625" t="s">
        <v>183</v>
      </c>
      <c r="N625">
        <v>7</v>
      </c>
      <c r="P625">
        <v>50</v>
      </c>
      <c r="R625" s="18">
        <v>1</v>
      </c>
      <c r="T625">
        <v>0.02</v>
      </c>
      <c r="U625" s="1"/>
      <c r="V625" s="1"/>
      <c r="W625" s="1">
        <v>0.73</v>
      </c>
      <c r="X625" s="20"/>
      <c r="Y625" s="1"/>
      <c r="Z625" s="20">
        <v>0.73</v>
      </c>
      <c r="AA625" s="20"/>
      <c r="AB625" s="20"/>
      <c r="AC625" s="20"/>
      <c r="AD625" s="20"/>
      <c r="AE625" s="20"/>
      <c r="AF625" s="20"/>
      <c r="AG625" s="20">
        <v>2.48</v>
      </c>
      <c r="AI625" s="20"/>
      <c r="AJ625" s="20">
        <v>2.48</v>
      </c>
      <c r="AK625" s="20"/>
      <c r="AL625" s="20"/>
      <c r="AM625" s="20"/>
      <c r="AP625" s="20"/>
      <c r="AQ625" s="18">
        <v>0.81</v>
      </c>
      <c r="AS625" s="20"/>
      <c r="AT625" s="18">
        <v>0.81</v>
      </c>
      <c r="BA625">
        <v>0.28000000000000003</v>
      </c>
      <c r="BD625" s="18">
        <v>0.28000000000000003</v>
      </c>
    </row>
    <row r="626" spans="4:56">
      <c r="D626" t="s">
        <v>676</v>
      </c>
      <c r="E626" t="s">
        <v>314</v>
      </c>
      <c r="F626" t="s">
        <v>124</v>
      </c>
      <c r="G626" t="s">
        <v>283</v>
      </c>
      <c r="K626" t="s">
        <v>182</v>
      </c>
      <c r="L626" t="s">
        <v>183</v>
      </c>
      <c r="N626">
        <v>4</v>
      </c>
      <c r="P626">
        <v>25</v>
      </c>
      <c r="R626" s="18">
        <v>1</v>
      </c>
      <c r="T626">
        <v>0.02</v>
      </c>
      <c r="U626" s="1"/>
      <c r="V626" s="1"/>
      <c r="W626" s="1">
        <v>2.23</v>
      </c>
      <c r="X626" s="20"/>
      <c r="Y626" s="1"/>
      <c r="Z626" s="20">
        <v>2.23</v>
      </c>
      <c r="AA626" s="20"/>
      <c r="AB626" s="20"/>
      <c r="AC626" s="20"/>
      <c r="AD626" s="20"/>
      <c r="AE626" s="20"/>
      <c r="AF626" s="20"/>
      <c r="AG626" s="20">
        <v>5.49</v>
      </c>
      <c r="AI626" s="20"/>
      <c r="AJ626" s="20">
        <v>5.49</v>
      </c>
      <c r="AK626" s="20"/>
      <c r="AL626" s="20"/>
      <c r="AM626" s="20"/>
      <c r="AP626" s="20"/>
      <c r="AQ626" s="18">
        <v>1.7</v>
      </c>
      <c r="AS626" s="20"/>
      <c r="AT626" s="18">
        <v>1.7</v>
      </c>
      <c r="BA626">
        <v>1.22</v>
      </c>
      <c r="BD626" s="18">
        <v>1.22</v>
      </c>
    </row>
    <row r="627" spans="4:56">
      <c r="D627" t="s">
        <v>676</v>
      </c>
      <c r="E627" t="s">
        <v>314</v>
      </c>
      <c r="F627" t="s">
        <v>124</v>
      </c>
      <c r="G627" t="s">
        <v>283</v>
      </c>
      <c r="K627" t="s">
        <v>182</v>
      </c>
      <c r="L627" t="s">
        <v>183</v>
      </c>
      <c r="N627">
        <v>4</v>
      </c>
      <c r="P627">
        <v>37.5</v>
      </c>
      <c r="R627" s="18">
        <v>1</v>
      </c>
      <c r="T627">
        <v>0.02</v>
      </c>
      <c r="U627" s="1"/>
      <c r="V627" s="1"/>
      <c r="W627" s="1">
        <v>1.1299999999999999</v>
      </c>
      <c r="X627" s="20"/>
      <c r="Y627" s="1"/>
      <c r="Z627" s="20">
        <v>1.1299999999999999</v>
      </c>
      <c r="AA627" s="20"/>
      <c r="AB627" s="20"/>
      <c r="AC627" s="20"/>
      <c r="AD627" s="20"/>
      <c r="AE627" s="20"/>
      <c r="AF627" s="20"/>
      <c r="AG627" s="20">
        <v>3.13</v>
      </c>
      <c r="AI627" s="20"/>
      <c r="AJ627" s="20">
        <v>3.13</v>
      </c>
      <c r="AK627" s="20"/>
      <c r="AL627" s="20"/>
      <c r="AM627" s="20"/>
      <c r="AP627" s="20"/>
      <c r="AQ627" s="18">
        <v>1</v>
      </c>
      <c r="AS627" s="20"/>
      <c r="AT627" s="18">
        <v>1</v>
      </c>
      <c r="BA627">
        <v>0.61</v>
      </c>
      <c r="BD627" s="18">
        <v>0.61</v>
      </c>
    </row>
    <row r="628" spans="4:56">
      <c r="D628" t="s">
        <v>676</v>
      </c>
      <c r="E628" t="s">
        <v>314</v>
      </c>
      <c r="F628" t="s">
        <v>124</v>
      </c>
      <c r="G628" t="s">
        <v>283</v>
      </c>
      <c r="K628" t="s">
        <v>182</v>
      </c>
      <c r="L628" t="s">
        <v>183</v>
      </c>
      <c r="N628">
        <v>4</v>
      </c>
      <c r="P628">
        <v>50</v>
      </c>
      <c r="R628" s="18">
        <v>1</v>
      </c>
      <c r="T628">
        <v>0.02</v>
      </c>
      <c r="U628" s="1"/>
      <c r="V628" s="1"/>
      <c r="W628" s="1">
        <v>0.85</v>
      </c>
      <c r="X628" s="20"/>
      <c r="Y628" s="1"/>
      <c r="Z628" s="20">
        <v>0.85</v>
      </c>
      <c r="AA628" s="20"/>
      <c r="AB628" s="20"/>
      <c r="AC628" s="20"/>
      <c r="AD628" s="20"/>
      <c r="AE628" s="20"/>
      <c r="AF628" s="20"/>
      <c r="AG628" s="20">
        <v>2.66</v>
      </c>
      <c r="AI628" s="20"/>
      <c r="AJ628" s="20">
        <v>2.66</v>
      </c>
      <c r="AK628" s="20"/>
      <c r="AL628" s="20"/>
      <c r="AM628" s="20"/>
      <c r="AP628" s="20"/>
      <c r="AQ628" s="18">
        <v>0.83</v>
      </c>
      <c r="AS628" s="20"/>
      <c r="AT628" s="18">
        <v>0.83</v>
      </c>
      <c r="BA628">
        <v>0.35</v>
      </c>
      <c r="BD628" s="18">
        <v>0.35</v>
      </c>
    </row>
    <row r="629" spans="4:56">
      <c r="D629" t="s">
        <v>676</v>
      </c>
      <c r="E629" t="s">
        <v>314</v>
      </c>
      <c r="F629" t="s">
        <v>124</v>
      </c>
      <c r="G629" t="s">
        <v>283</v>
      </c>
      <c r="K629" t="s">
        <v>182</v>
      </c>
      <c r="L629" t="s">
        <v>183</v>
      </c>
      <c r="N629">
        <v>7</v>
      </c>
      <c r="P629">
        <v>25</v>
      </c>
      <c r="R629" s="18">
        <v>1</v>
      </c>
      <c r="T629">
        <v>0.02</v>
      </c>
      <c r="U629" s="1"/>
      <c r="V629" s="1"/>
      <c r="W629" s="1">
        <v>2.11</v>
      </c>
      <c r="X629" s="20"/>
      <c r="Y629" s="1"/>
      <c r="Z629" s="20">
        <v>2.11</v>
      </c>
      <c r="AA629" s="20"/>
      <c r="AB629" s="20"/>
      <c r="AC629" s="20"/>
      <c r="AD629" s="20"/>
      <c r="AE629" s="20"/>
      <c r="AF629" s="20"/>
      <c r="AG629" s="20">
        <v>6.15</v>
      </c>
      <c r="AI629" s="20"/>
      <c r="AJ629" s="20">
        <v>6.15</v>
      </c>
      <c r="AK629" s="20"/>
      <c r="AL629" s="20"/>
      <c r="AM629" s="20"/>
      <c r="AP629" s="20"/>
      <c r="AQ629" s="18">
        <v>1.85</v>
      </c>
      <c r="AS629" s="20"/>
      <c r="AT629" s="18">
        <v>1.85</v>
      </c>
      <c r="BA629">
        <v>1.18</v>
      </c>
      <c r="BD629" s="18">
        <v>1.18</v>
      </c>
    </row>
    <row r="630" spans="4:56">
      <c r="D630" t="s">
        <v>676</v>
      </c>
      <c r="E630" t="s">
        <v>314</v>
      </c>
      <c r="F630" t="s">
        <v>124</v>
      </c>
      <c r="G630" t="s">
        <v>283</v>
      </c>
      <c r="K630" t="s">
        <v>182</v>
      </c>
      <c r="L630" t="s">
        <v>183</v>
      </c>
      <c r="N630">
        <v>7</v>
      </c>
      <c r="P630">
        <v>37.5</v>
      </c>
      <c r="R630" s="18">
        <v>1</v>
      </c>
      <c r="T630">
        <v>0.02</v>
      </c>
      <c r="U630" s="1"/>
      <c r="V630" s="1"/>
      <c r="W630" s="1">
        <v>1.74</v>
      </c>
      <c r="X630" s="20"/>
      <c r="Y630" s="1"/>
      <c r="Z630" s="20">
        <v>1.74</v>
      </c>
      <c r="AA630" s="20"/>
      <c r="AB630" s="20"/>
      <c r="AC630" s="20"/>
      <c r="AD630" s="20"/>
      <c r="AE630" s="20"/>
      <c r="AF630" s="20"/>
      <c r="AG630" s="20">
        <v>4.45</v>
      </c>
      <c r="AI630" s="20"/>
      <c r="AJ630" s="20">
        <v>4.45</v>
      </c>
      <c r="AK630" s="20"/>
      <c r="AL630" s="20"/>
      <c r="AM630" s="20"/>
      <c r="AP630" s="20"/>
      <c r="AQ630" s="18">
        <v>1.54</v>
      </c>
      <c r="AS630" s="20"/>
      <c r="AT630" s="18">
        <v>1.54</v>
      </c>
      <c r="BA630">
        <v>1.02</v>
      </c>
      <c r="BD630" s="18">
        <v>1.02</v>
      </c>
    </row>
    <row r="631" spans="4:56">
      <c r="D631" t="s">
        <v>676</v>
      </c>
      <c r="E631" t="s">
        <v>314</v>
      </c>
      <c r="F631" t="s">
        <v>124</v>
      </c>
      <c r="G631" t="s">
        <v>283</v>
      </c>
      <c r="K631" t="s">
        <v>182</v>
      </c>
      <c r="L631" t="s">
        <v>183</v>
      </c>
      <c r="N631">
        <v>7</v>
      </c>
      <c r="P631">
        <v>50</v>
      </c>
      <c r="R631" s="18">
        <v>1</v>
      </c>
      <c r="T631">
        <v>0.02</v>
      </c>
      <c r="U631" s="1"/>
      <c r="V631" s="1"/>
      <c r="W631" s="1">
        <v>1.0900000000000001</v>
      </c>
      <c r="X631" s="20"/>
      <c r="Y631" s="1"/>
      <c r="Z631" s="20">
        <v>1.0900000000000001</v>
      </c>
      <c r="AA631" s="20"/>
      <c r="AB631" s="20"/>
      <c r="AC631" s="20"/>
      <c r="AD631" s="20"/>
      <c r="AE631" s="20"/>
      <c r="AF631" s="20"/>
      <c r="AG631" s="20">
        <v>3.09</v>
      </c>
      <c r="AI631" s="20"/>
      <c r="AJ631" s="20">
        <v>3.09</v>
      </c>
      <c r="AK631" s="20"/>
      <c r="AL631" s="20"/>
      <c r="AM631" s="20"/>
      <c r="AP631" s="20"/>
      <c r="AQ631" s="18">
        <v>1.03</v>
      </c>
      <c r="AS631" s="20"/>
      <c r="AT631" s="18">
        <v>1.03</v>
      </c>
      <c r="BA631">
        <v>0.7</v>
      </c>
      <c r="BD631" s="18">
        <v>0.7</v>
      </c>
    </row>
    <row r="632" spans="4:56">
      <c r="D632" t="s">
        <v>676</v>
      </c>
      <c r="E632" t="s">
        <v>277</v>
      </c>
      <c r="F632" t="s">
        <v>124</v>
      </c>
      <c r="G632" t="s">
        <v>283</v>
      </c>
      <c r="K632" t="s">
        <v>182</v>
      </c>
      <c r="L632" t="s">
        <v>183</v>
      </c>
      <c r="N632">
        <v>4</v>
      </c>
      <c r="P632">
        <v>25</v>
      </c>
      <c r="R632" s="18">
        <v>1</v>
      </c>
      <c r="T632">
        <v>0.02</v>
      </c>
      <c r="U632" s="1"/>
      <c r="V632" s="1"/>
      <c r="W632" s="1">
        <v>0.45</v>
      </c>
      <c r="X632" s="20"/>
      <c r="Y632" s="1"/>
      <c r="Z632" s="20">
        <v>0.45</v>
      </c>
      <c r="AA632" s="20"/>
      <c r="AB632" s="20"/>
      <c r="AC632" s="20"/>
      <c r="AD632" s="20"/>
      <c r="AE632" s="20"/>
      <c r="AF632" s="20"/>
      <c r="AG632" s="20">
        <v>1.29</v>
      </c>
      <c r="AI632" s="20"/>
      <c r="AJ632" s="20">
        <v>1.29</v>
      </c>
      <c r="AK632" s="20"/>
      <c r="AL632" s="20"/>
      <c r="AM632" s="20"/>
      <c r="AP632" s="20"/>
      <c r="AQ632" s="18">
        <v>0.44</v>
      </c>
      <c r="AS632" s="20"/>
      <c r="AT632" s="18">
        <v>0.44</v>
      </c>
      <c r="BA632">
        <v>0.2</v>
      </c>
      <c r="BD632" s="18">
        <v>0.2</v>
      </c>
    </row>
    <row r="633" spans="4:56">
      <c r="D633" t="s">
        <v>676</v>
      </c>
      <c r="E633" t="s">
        <v>277</v>
      </c>
      <c r="F633" t="s">
        <v>124</v>
      </c>
      <c r="G633" t="s">
        <v>283</v>
      </c>
      <c r="K633" t="s">
        <v>182</v>
      </c>
      <c r="L633" t="s">
        <v>183</v>
      </c>
      <c r="N633">
        <v>4</v>
      </c>
      <c r="P633">
        <v>37.5</v>
      </c>
      <c r="R633" s="18">
        <v>1</v>
      </c>
      <c r="T633">
        <v>0.02</v>
      </c>
      <c r="U633" s="1"/>
      <c r="V633" s="1"/>
      <c r="W633" s="1">
        <v>0.34</v>
      </c>
      <c r="X633" s="20"/>
      <c r="Y633" s="1"/>
      <c r="Z633" s="20">
        <v>0.34</v>
      </c>
      <c r="AA633" s="20"/>
      <c r="AB633" s="20"/>
      <c r="AC633" s="20"/>
      <c r="AD633" s="20"/>
      <c r="AE633" s="20"/>
      <c r="AF633" s="20"/>
      <c r="AG633" s="20">
        <v>0.99</v>
      </c>
      <c r="AI633" s="20"/>
      <c r="AJ633" s="20">
        <v>0.99</v>
      </c>
      <c r="AK633" s="20"/>
      <c r="AL633" s="20"/>
      <c r="AM633" s="20"/>
      <c r="AP633" s="20"/>
      <c r="AQ633" s="18">
        <v>0.4</v>
      </c>
      <c r="AS633" s="20"/>
      <c r="AT633" s="18">
        <v>0.4</v>
      </c>
      <c r="BA633">
        <v>0.17</v>
      </c>
      <c r="BD633" s="18">
        <v>0.17</v>
      </c>
    </row>
    <row r="634" spans="4:56">
      <c r="D634" t="s">
        <v>676</v>
      </c>
      <c r="E634" t="s">
        <v>277</v>
      </c>
      <c r="F634" t="s">
        <v>124</v>
      </c>
      <c r="G634" t="s">
        <v>283</v>
      </c>
      <c r="K634" t="s">
        <v>182</v>
      </c>
      <c r="L634" t="s">
        <v>183</v>
      </c>
      <c r="N634">
        <v>4</v>
      </c>
      <c r="P634">
        <v>50</v>
      </c>
      <c r="R634" s="18">
        <v>1</v>
      </c>
      <c r="T634">
        <v>0.02</v>
      </c>
      <c r="U634" s="1"/>
      <c r="V634" s="1"/>
      <c r="W634" s="1">
        <v>0.14000000000000001</v>
      </c>
      <c r="X634" s="20"/>
      <c r="Y634" s="1"/>
      <c r="Z634" s="20">
        <v>0.14000000000000001</v>
      </c>
      <c r="AA634" s="20"/>
      <c r="AB634" s="20"/>
      <c r="AC634" s="20"/>
      <c r="AD634" s="20"/>
      <c r="AE634" s="20"/>
      <c r="AF634" s="20"/>
      <c r="AG634" s="20">
        <v>0.34</v>
      </c>
      <c r="AI634" s="20"/>
      <c r="AJ634" s="20">
        <v>0.34</v>
      </c>
      <c r="AK634" s="20"/>
      <c r="AL634" s="20"/>
      <c r="AM634" s="20"/>
      <c r="AP634" s="20"/>
      <c r="AQ634" s="18">
        <v>0.15</v>
      </c>
      <c r="AS634" s="20"/>
      <c r="AT634" s="18">
        <v>0.15</v>
      </c>
      <c r="BA634">
        <v>7.0000000000000007E-2</v>
      </c>
      <c r="BD634" s="18">
        <v>7.0000000000000007E-2</v>
      </c>
    </row>
    <row r="635" spans="4:56">
      <c r="D635" t="s">
        <v>676</v>
      </c>
      <c r="E635" t="s">
        <v>277</v>
      </c>
      <c r="F635" t="s">
        <v>124</v>
      </c>
      <c r="G635" t="s">
        <v>283</v>
      </c>
      <c r="K635" t="s">
        <v>182</v>
      </c>
      <c r="L635" t="s">
        <v>183</v>
      </c>
      <c r="N635">
        <v>7</v>
      </c>
      <c r="P635">
        <v>26</v>
      </c>
      <c r="R635" s="18">
        <v>1</v>
      </c>
      <c r="T635">
        <v>0.02</v>
      </c>
      <c r="U635" s="1"/>
      <c r="V635" s="1"/>
      <c r="W635" s="1">
        <v>0.43</v>
      </c>
      <c r="X635" s="20"/>
      <c r="Y635" s="1"/>
      <c r="Z635" s="20">
        <v>0.43</v>
      </c>
      <c r="AA635" s="20"/>
      <c r="AB635" s="20"/>
      <c r="AC635" s="20"/>
      <c r="AD635" s="20"/>
      <c r="AE635" s="20"/>
      <c r="AF635" s="20"/>
      <c r="AG635" s="20">
        <v>1.1499999999999999</v>
      </c>
      <c r="AI635" s="20"/>
      <c r="AJ635" s="20">
        <v>1.1499999999999999</v>
      </c>
      <c r="AK635" s="20"/>
      <c r="AL635" s="20"/>
      <c r="AM635" s="20"/>
      <c r="AP635" s="20"/>
      <c r="AQ635" s="18">
        <v>0.37</v>
      </c>
      <c r="AS635" s="20"/>
      <c r="AT635" s="18">
        <v>0.37</v>
      </c>
      <c r="BA635">
        <v>0.13</v>
      </c>
      <c r="BD635" s="18">
        <v>0.13</v>
      </c>
    </row>
    <row r="636" spans="4:56">
      <c r="D636" t="s">
        <v>676</v>
      </c>
      <c r="E636" t="s">
        <v>277</v>
      </c>
      <c r="F636" t="s">
        <v>124</v>
      </c>
      <c r="G636" t="s">
        <v>283</v>
      </c>
      <c r="K636" t="s">
        <v>182</v>
      </c>
      <c r="L636" t="s">
        <v>183</v>
      </c>
      <c r="N636">
        <v>7</v>
      </c>
      <c r="P636">
        <v>39</v>
      </c>
      <c r="R636" s="18">
        <v>1</v>
      </c>
      <c r="T636">
        <v>0.02</v>
      </c>
      <c r="U636" s="1"/>
      <c r="V636" s="1"/>
      <c r="W636" s="1">
        <v>0.33</v>
      </c>
      <c r="X636" s="20"/>
      <c r="Y636" s="1"/>
      <c r="Z636" s="20">
        <v>0.33</v>
      </c>
      <c r="AA636" s="20"/>
      <c r="AB636" s="20"/>
      <c r="AC636" s="20"/>
      <c r="AD636" s="20"/>
      <c r="AE636" s="20"/>
      <c r="AF636" s="20"/>
      <c r="AG636" s="20">
        <v>0.95</v>
      </c>
      <c r="AI636" s="20"/>
      <c r="AJ636" s="20">
        <v>0.95</v>
      </c>
      <c r="AK636" s="20"/>
      <c r="AL636" s="20"/>
      <c r="AM636" s="20"/>
      <c r="AP636" s="20"/>
      <c r="AQ636" s="18">
        <v>0.38</v>
      </c>
      <c r="AS636" s="20"/>
      <c r="AT636" s="18">
        <v>0.38</v>
      </c>
      <c r="BA636">
        <v>0.19</v>
      </c>
      <c r="BD636" s="18">
        <v>0.19</v>
      </c>
    </row>
    <row r="637" spans="4:56">
      <c r="D637" t="s">
        <v>676</v>
      </c>
      <c r="E637" t="s">
        <v>277</v>
      </c>
      <c r="F637" t="s">
        <v>124</v>
      </c>
      <c r="G637" t="s">
        <v>283</v>
      </c>
      <c r="K637" t="s">
        <v>182</v>
      </c>
      <c r="L637" t="s">
        <v>183</v>
      </c>
      <c r="N637">
        <v>7</v>
      </c>
      <c r="P637">
        <v>52</v>
      </c>
      <c r="R637" s="18">
        <v>1</v>
      </c>
      <c r="T637">
        <v>0.02</v>
      </c>
      <c r="U637" s="1"/>
      <c r="V637" s="1"/>
      <c r="W637" s="1">
        <v>0.22</v>
      </c>
      <c r="X637" s="20"/>
      <c r="Y637" s="1"/>
      <c r="Z637" s="20">
        <v>0.22</v>
      </c>
      <c r="AA637" s="20"/>
      <c r="AB637" s="20"/>
      <c r="AC637" s="20"/>
      <c r="AD637" s="20"/>
      <c r="AE637" s="20"/>
      <c r="AF637" s="20"/>
      <c r="AG637" s="20">
        <v>0.57999999999999996</v>
      </c>
      <c r="AI637" s="20"/>
      <c r="AJ637" s="20">
        <v>0.57999999999999996</v>
      </c>
      <c r="AK637" s="20"/>
      <c r="AL637" s="20"/>
      <c r="AM637" s="20"/>
      <c r="AP637" s="20"/>
      <c r="AQ637" s="18">
        <v>0.22</v>
      </c>
      <c r="AS637" s="20"/>
      <c r="AT637" s="18">
        <v>0.22</v>
      </c>
      <c r="BA637">
        <v>7.0000000000000007E-2</v>
      </c>
      <c r="BD637" s="18">
        <v>7.0000000000000007E-2</v>
      </c>
    </row>
    <row r="638" spans="4:56">
      <c r="D638" t="s">
        <v>676</v>
      </c>
      <c r="E638" t="s">
        <v>222</v>
      </c>
      <c r="F638" t="s">
        <v>124</v>
      </c>
      <c r="G638" t="s">
        <v>283</v>
      </c>
      <c r="K638" t="s">
        <v>182</v>
      </c>
      <c r="L638" t="s">
        <v>183</v>
      </c>
      <c r="N638">
        <v>4</v>
      </c>
      <c r="P638">
        <v>31</v>
      </c>
      <c r="R638" s="18">
        <v>1</v>
      </c>
      <c r="T638">
        <v>0.02</v>
      </c>
      <c r="U638" s="1"/>
      <c r="V638" s="1"/>
      <c r="W638" s="1">
        <v>0.08</v>
      </c>
      <c r="X638" s="20"/>
      <c r="Y638" s="1"/>
      <c r="Z638" s="20">
        <v>0.08</v>
      </c>
      <c r="AA638" s="20"/>
      <c r="AB638" s="20"/>
      <c r="AC638" s="20"/>
      <c r="AD638" s="20"/>
      <c r="AE638" s="20"/>
      <c r="AF638" s="20"/>
      <c r="AG638" s="20">
        <v>0.1</v>
      </c>
      <c r="AI638" s="20"/>
      <c r="AJ638" s="20">
        <v>0.1</v>
      </c>
      <c r="AK638" s="20"/>
      <c r="AL638" s="20"/>
      <c r="AM638" s="20"/>
      <c r="AP638" s="20"/>
      <c r="AQ638" s="18">
        <v>0.06</v>
      </c>
      <c r="AS638" s="20"/>
      <c r="AT638" s="18">
        <v>0.06</v>
      </c>
      <c r="BA638">
        <v>0.08</v>
      </c>
      <c r="BD638" s="18">
        <v>0.08</v>
      </c>
    </row>
    <row r="639" spans="4:56">
      <c r="D639" t="s">
        <v>676</v>
      </c>
      <c r="E639" t="s">
        <v>222</v>
      </c>
      <c r="F639" t="s">
        <v>124</v>
      </c>
      <c r="G639" t="s">
        <v>283</v>
      </c>
      <c r="K639" t="s">
        <v>182</v>
      </c>
      <c r="L639" t="s">
        <v>183</v>
      </c>
      <c r="N639">
        <v>4</v>
      </c>
      <c r="P639">
        <v>46.5</v>
      </c>
      <c r="R639" s="18">
        <v>1</v>
      </c>
      <c r="T639">
        <v>0.02</v>
      </c>
      <c r="U639" s="1"/>
      <c r="V639" s="1"/>
      <c r="W639" s="1">
        <v>0.14000000000000001</v>
      </c>
      <c r="X639" s="20"/>
      <c r="Y639" s="1"/>
      <c r="Z639" s="20">
        <v>0.14000000000000001</v>
      </c>
      <c r="AA639" s="20"/>
      <c r="AB639" s="20"/>
      <c r="AC639" s="20"/>
      <c r="AD639" s="20"/>
      <c r="AE639" s="20"/>
      <c r="AF639" s="20"/>
      <c r="AG639" s="20">
        <v>0.13</v>
      </c>
      <c r="AI639" s="20"/>
      <c r="AJ639" s="20">
        <v>0.13</v>
      </c>
      <c r="AK639" s="20"/>
      <c r="AL639" s="20"/>
      <c r="AM639" s="20"/>
      <c r="AP639" s="20"/>
      <c r="AQ639" s="18">
        <v>0.12</v>
      </c>
      <c r="AS639" s="20"/>
      <c r="AT639" s="18">
        <v>0.12</v>
      </c>
      <c r="BA639">
        <v>0.2</v>
      </c>
      <c r="BD639" s="18">
        <v>0.2</v>
      </c>
    </row>
    <row r="640" spans="4:56">
      <c r="D640" t="s">
        <v>676</v>
      </c>
      <c r="E640" t="s">
        <v>222</v>
      </c>
      <c r="F640" t="s">
        <v>124</v>
      </c>
      <c r="G640" t="s">
        <v>283</v>
      </c>
      <c r="K640" t="s">
        <v>182</v>
      </c>
      <c r="L640" t="s">
        <v>183</v>
      </c>
      <c r="N640">
        <v>4</v>
      </c>
      <c r="P640">
        <v>62</v>
      </c>
      <c r="R640" s="18">
        <v>1</v>
      </c>
      <c r="T640">
        <v>0.02</v>
      </c>
      <c r="U640" s="1"/>
      <c r="V640" s="1"/>
      <c r="W640" s="1">
        <v>0.19</v>
      </c>
      <c r="X640" s="20"/>
      <c r="Y640" s="1"/>
      <c r="Z640" s="20">
        <v>0.19</v>
      </c>
      <c r="AA640" s="20"/>
      <c r="AB640" s="20"/>
      <c r="AC640" s="20"/>
      <c r="AD640" s="20"/>
      <c r="AE640" s="20"/>
      <c r="AF640" s="20"/>
      <c r="AG640" s="20">
        <v>0.25</v>
      </c>
      <c r="AI640" s="20"/>
      <c r="AJ640" s="20">
        <v>0.25</v>
      </c>
      <c r="AK640" s="20"/>
      <c r="AL640" s="20"/>
      <c r="AM640" s="20"/>
      <c r="AP640" s="20"/>
      <c r="AQ640" s="18">
        <v>0.15</v>
      </c>
      <c r="AS640" s="20"/>
      <c r="AT640" s="18">
        <v>0.15</v>
      </c>
      <c r="BA640">
        <v>0.27</v>
      </c>
      <c r="BD640" s="18">
        <v>0.27</v>
      </c>
    </row>
    <row r="641" spans="4:56">
      <c r="D641" t="s">
        <v>676</v>
      </c>
      <c r="E641" t="s">
        <v>222</v>
      </c>
      <c r="F641" t="s">
        <v>124</v>
      </c>
      <c r="G641" t="s">
        <v>283</v>
      </c>
      <c r="K641" t="s">
        <v>182</v>
      </c>
      <c r="L641" t="s">
        <v>183</v>
      </c>
      <c r="N641">
        <v>9</v>
      </c>
      <c r="P641">
        <v>49</v>
      </c>
      <c r="R641" s="18">
        <v>1</v>
      </c>
      <c r="T641">
        <v>0.02</v>
      </c>
      <c r="U641" s="1"/>
      <c r="V641" s="1"/>
      <c r="W641" s="1">
        <v>0.08</v>
      </c>
      <c r="X641" s="20"/>
      <c r="Y641" s="1"/>
      <c r="Z641" s="20">
        <v>0.08</v>
      </c>
      <c r="AA641" s="20"/>
      <c r="AB641" s="20"/>
      <c r="AC641" s="20"/>
      <c r="AD641" s="20"/>
      <c r="AE641" s="20"/>
      <c r="AF641" s="20"/>
      <c r="AG641" s="20">
        <v>0.1</v>
      </c>
      <c r="AI641" s="20"/>
      <c r="AJ641" s="20">
        <v>0.1</v>
      </c>
      <c r="AK641" s="20"/>
      <c r="AL641" s="20"/>
      <c r="AM641" s="20"/>
      <c r="AP641" s="20"/>
      <c r="AQ641" s="18">
        <v>0.06</v>
      </c>
      <c r="AS641" s="20"/>
      <c r="AT641" s="18">
        <v>0.06</v>
      </c>
      <c r="BA641">
        <v>0.12</v>
      </c>
      <c r="BD641" s="18">
        <v>0.12</v>
      </c>
    </row>
    <row r="642" spans="4:56">
      <c r="D642" t="s">
        <v>676</v>
      </c>
      <c r="E642" t="s">
        <v>222</v>
      </c>
      <c r="F642" t="s">
        <v>124</v>
      </c>
      <c r="G642" t="s">
        <v>283</v>
      </c>
      <c r="K642" t="s">
        <v>182</v>
      </c>
      <c r="L642" t="s">
        <v>183</v>
      </c>
      <c r="N642">
        <v>9</v>
      </c>
      <c r="P642">
        <v>73.5</v>
      </c>
      <c r="R642" s="18">
        <v>1</v>
      </c>
      <c r="T642">
        <v>0.02</v>
      </c>
      <c r="U642" s="1"/>
      <c r="V642" s="1"/>
      <c r="W642" s="1">
        <v>0.05</v>
      </c>
      <c r="X642" s="20"/>
      <c r="Y642" s="1"/>
      <c r="Z642" s="20">
        <v>0.05</v>
      </c>
      <c r="AA642" s="20"/>
      <c r="AB642" s="20"/>
      <c r="AC642" s="20"/>
      <c r="AD642" s="20"/>
      <c r="AE642" s="20"/>
      <c r="AF642" s="20"/>
      <c r="AG642" s="20">
        <v>7.0000000000000007E-2</v>
      </c>
      <c r="AI642" s="20"/>
      <c r="AJ642" s="20">
        <v>7.0000000000000007E-2</v>
      </c>
      <c r="AK642" s="20"/>
      <c r="AL642" s="20"/>
      <c r="AM642" s="20"/>
      <c r="AP642" s="20"/>
      <c r="AQ642" s="18">
        <v>0.03</v>
      </c>
      <c r="AS642" s="20"/>
      <c r="AT642" s="18">
        <v>0.03</v>
      </c>
      <c r="BA642">
        <v>0.06</v>
      </c>
      <c r="BD642" s="18">
        <v>0.06</v>
      </c>
    </row>
    <row r="643" spans="4:56">
      <c r="D643" t="s">
        <v>676</v>
      </c>
      <c r="E643" t="s">
        <v>222</v>
      </c>
      <c r="F643" t="s">
        <v>124</v>
      </c>
      <c r="G643" t="s">
        <v>283</v>
      </c>
      <c r="K643" t="s">
        <v>182</v>
      </c>
      <c r="L643" t="s">
        <v>183</v>
      </c>
      <c r="N643">
        <v>9</v>
      </c>
      <c r="P643">
        <v>98</v>
      </c>
      <c r="R643" s="18">
        <v>1</v>
      </c>
      <c r="T643">
        <v>0.02</v>
      </c>
      <c r="U643" s="1"/>
      <c r="V643" s="1"/>
      <c r="W643" s="1">
        <v>0.28999999999999998</v>
      </c>
      <c r="X643" s="20"/>
      <c r="Y643" s="1"/>
      <c r="Z643" s="20">
        <v>0.28999999999999998</v>
      </c>
      <c r="AA643" s="20"/>
      <c r="AB643" s="20"/>
      <c r="AC643" s="20"/>
      <c r="AD643" s="20"/>
      <c r="AE643" s="20"/>
      <c r="AF643" s="20"/>
      <c r="AG643" s="20">
        <v>0.37</v>
      </c>
      <c r="AI643" s="20"/>
      <c r="AJ643" s="20">
        <v>0.37</v>
      </c>
      <c r="AK643" s="20"/>
      <c r="AL643" s="20"/>
      <c r="AM643" s="20"/>
      <c r="AP643" s="20"/>
      <c r="AQ643" s="18">
        <v>0.28000000000000003</v>
      </c>
      <c r="AS643" s="20"/>
      <c r="AT643" s="18">
        <v>0.28000000000000003</v>
      </c>
      <c r="BA643">
        <v>0.48</v>
      </c>
      <c r="BD643" s="18">
        <v>0.48</v>
      </c>
    </row>
    <row r="644" spans="4:56">
      <c r="D644" t="s">
        <v>676</v>
      </c>
      <c r="E644" t="s">
        <v>261</v>
      </c>
      <c r="F644" t="s">
        <v>124</v>
      </c>
      <c r="G644" t="s">
        <v>283</v>
      </c>
      <c r="K644" t="s">
        <v>182</v>
      </c>
      <c r="L644" t="s">
        <v>183</v>
      </c>
      <c r="P644">
        <v>63</v>
      </c>
      <c r="R644" s="18">
        <v>1</v>
      </c>
      <c r="T644">
        <v>0.02</v>
      </c>
      <c r="U644" s="1"/>
      <c r="V644" s="1"/>
      <c r="W644" s="1">
        <v>0.01</v>
      </c>
      <c r="X644" s="20"/>
      <c r="Y644" s="1"/>
      <c r="Z644" s="20">
        <v>0.01</v>
      </c>
      <c r="AA644" s="20"/>
      <c r="AB644" s="20"/>
      <c r="AC644" s="20"/>
      <c r="AD644" s="20"/>
      <c r="AE644" s="20"/>
      <c r="AF644" s="20"/>
      <c r="AG644" s="20">
        <v>0.03</v>
      </c>
      <c r="AI644" s="20"/>
      <c r="AJ644" s="20">
        <v>0.03</v>
      </c>
      <c r="AK644" s="20"/>
      <c r="AL644" s="20"/>
      <c r="AM644" s="20"/>
      <c r="AP644" s="20"/>
      <c r="AQ644" s="18">
        <v>0.03</v>
      </c>
      <c r="AS644" s="20"/>
      <c r="AT644" s="18">
        <v>0.03</v>
      </c>
      <c r="BA644">
        <v>0.03</v>
      </c>
      <c r="BD644" s="18">
        <v>0.03</v>
      </c>
    </row>
    <row r="645" spans="4:56">
      <c r="D645" t="s">
        <v>676</v>
      </c>
      <c r="E645" t="s">
        <v>261</v>
      </c>
      <c r="F645" t="s">
        <v>124</v>
      </c>
      <c r="G645" t="s">
        <v>283</v>
      </c>
      <c r="K645" t="s">
        <v>182</v>
      </c>
      <c r="L645" t="s">
        <v>183</v>
      </c>
      <c r="P645">
        <v>94</v>
      </c>
      <c r="R645" s="18">
        <v>1</v>
      </c>
      <c r="T645">
        <v>0.02</v>
      </c>
      <c r="U645" s="1"/>
      <c r="V645" s="1"/>
      <c r="W645" s="1">
        <v>0.01</v>
      </c>
      <c r="X645" s="20"/>
      <c r="Y645" s="1"/>
      <c r="Z645" s="20">
        <v>0.01</v>
      </c>
      <c r="AA645" s="20"/>
      <c r="AB645" s="20"/>
      <c r="AC645" s="20"/>
      <c r="AD645" s="20"/>
      <c r="AE645" s="20"/>
      <c r="AF645" s="20"/>
      <c r="AG645" s="20">
        <v>0.01</v>
      </c>
      <c r="AI645" s="20"/>
      <c r="AJ645" s="20">
        <v>0.01</v>
      </c>
      <c r="AK645" s="20"/>
      <c r="AL645" s="20"/>
      <c r="AM645" s="20"/>
      <c r="AP645" s="20"/>
      <c r="AQ645" s="18">
        <v>0.02</v>
      </c>
      <c r="AS645" s="20"/>
      <c r="AT645" s="18">
        <v>0.02</v>
      </c>
      <c r="BA645">
        <v>0.03</v>
      </c>
      <c r="BD645" s="18">
        <v>0.03</v>
      </c>
    </row>
    <row r="646" spans="4:56">
      <c r="D646" t="s">
        <v>676</v>
      </c>
      <c r="E646" t="s">
        <v>261</v>
      </c>
      <c r="F646" t="s">
        <v>124</v>
      </c>
      <c r="G646" t="s">
        <v>283</v>
      </c>
      <c r="K646" t="s">
        <v>182</v>
      </c>
      <c r="L646" t="s">
        <v>183</v>
      </c>
      <c r="P646">
        <v>103</v>
      </c>
      <c r="R646" s="18">
        <v>1</v>
      </c>
      <c r="T646">
        <v>0.02</v>
      </c>
      <c r="U646" s="1"/>
      <c r="V646" s="1"/>
      <c r="W646" s="1">
        <v>0.01</v>
      </c>
      <c r="X646" s="20"/>
      <c r="Y646" s="1"/>
      <c r="Z646" s="20">
        <v>0.01</v>
      </c>
      <c r="AA646" s="20"/>
      <c r="AB646" s="20"/>
      <c r="AC646" s="20"/>
      <c r="AD646" s="20"/>
      <c r="AE646" s="20"/>
      <c r="AF646" s="20"/>
      <c r="AG646" s="20">
        <v>0.03</v>
      </c>
      <c r="AI646" s="20"/>
      <c r="AJ646" s="20">
        <v>0.03</v>
      </c>
      <c r="AK646" s="20"/>
      <c r="AL646" s="20"/>
      <c r="AM646" s="20"/>
      <c r="AP646" s="20"/>
      <c r="AQ646" s="18">
        <v>0.05</v>
      </c>
      <c r="AS646" s="20"/>
      <c r="AT646" s="18">
        <v>0.05</v>
      </c>
      <c r="BA646">
        <v>0.04</v>
      </c>
      <c r="BD646" s="18">
        <v>0.04</v>
      </c>
    </row>
    <row r="647" spans="4:56">
      <c r="D647" t="s">
        <v>676</v>
      </c>
      <c r="E647" t="s">
        <v>261</v>
      </c>
      <c r="F647" t="s">
        <v>124</v>
      </c>
      <c r="G647" t="s">
        <v>283</v>
      </c>
      <c r="K647" t="s">
        <v>182</v>
      </c>
      <c r="L647" t="s">
        <v>183</v>
      </c>
      <c r="P647">
        <v>28</v>
      </c>
      <c r="R647" s="18">
        <v>1</v>
      </c>
      <c r="T647">
        <v>0.02</v>
      </c>
      <c r="U647" s="1"/>
      <c r="V647" s="1"/>
      <c r="W647" s="1">
        <v>0.01</v>
      </c>
      <c r="X647" s="20"/>
      <c r="Y647" s="1"/>
      <c r="Z647" s="20">
        <v>0.01</v>
      </c>
      <c r="AA647" s="20"/>
      <c r="AB647" s="20"/>
      <c r="AC647" s="20"/>
      <c r="AD647" s="20"/>
      <c r="AE647" s="20"/>
      <c r="AF647" s="20"/>
      <c r="AG647" s="20">
        <v>0.02</v>
      </c>
      <c r="AI647" s="20"/>
      <c r="AJ647" s="20">
        <v>0.02</v>
      </c>
      <c r="AK647" s="20"/>
      <c r="AL647" s="20"/>
      <c r="AM647" s="20"/>
      <c r="AP647" s="20"/>
      <c r="AQ647" s="18">
        <v>0.02</v>
      </c>
      <c r="AS647" s="20"/>
      <c r="AT647" s="18">
        <v>0.02</v>
      </c>
      <c r="BA647">
        <v>0.03</v>
      </c>
      <c r="BD647" s="18">
        <v>0.03</v>
      </c>
    </row>
    <row r="648" spans="4:56">
      <c r="D648" t="s">
        <v>676</v>
      </c>
      <c r="E648" t="s">
        <v>261</v>
      </c>
      <c r="F648" t="s">
        <v>124</v>
      </c>
      <c r="G648" t="s">
        <v>283</v>
      </c>
      <c r="K648" t="s">
        <v>182</v>
      </c>
      <c r="L648" t="s">
        <v>183</v>
      </c>
      <c r="P648">
        <v>63</v>
      </c>
      <c r="R648" s="18">
        <v>1</v>
      </c>
      <c r="T648">
        <v>0.02</v>
      </c>
      <c r="U648" s="1"/>
      <c r="V648" s="1"/>
      <c r="W648" s="1">
        <v>0.01</v>
      </c>
      <c r="X648" s="20"/>
      <c r="Y648" s="1"/>
      <c r="Z648" s="20">
        <v>0.01</v>
      </c>
      <c r="AA648" s="20"/>
      <c r="AB648" s="20"/>
      <c r="AC648" s="20"/>
      <c r="AD648" s="20"/>
      <c r="AE648" s="20"/>
      <c r="AF648" s="20"/>
      <c r="AG648" s="20">
        <v>0.02</v>
      </c>
      <c r="AI648" s="20"/>
      <c r="AJ648" s="20">
        <v>0.02</v>
      </c>
      <c r="AK648" s="20"/>
      <c r="AL648" s="20"/>
      <c r="AM648" s="20"/>
      <c r="AP648" s="20"/>
      <c r="AQ648" s="18">
        <v>0.02</v>
      </c>
      <c r="AS648" s="20"/>
      <c r="AT648" s="18">
        <v>0.02</v>
      </c>
      <c r="BA648">
        <v>0.03</v>
      </c>
      <c r="BD648" s="18">
        <v>0.03</v>
      </c>
    </row>
    <row r="649" spans="4:56">
      <c r="D649" t="s">
        <v>676</v>
      </c>
      <c r="E649" t="s">
        <v>261</v>
      </c>
      <c r="F649" t="s">
        <v>124</v>
      </c>
      <c r="G649" t="s">
        <v>283</v>
      </c>
      <c r="K649" t="s">
        <v>182</v>
      </c>
      <c r="L649" t="s">
        <v>183</v>
      </c>
      <c r="P649">
        <v>94.5</v>
      </c>
      <c r="R649" s="18">
        <v>1</v>
      </c>
      <c r="T649">
        <v>0.02</v>
      </c>
      <c r="U649" s="1"/>
      <c r="V649" s="1"/>
      <c r="W649" s="1">
        <v>0.01</v>
      </c>
      <c r="X649" s="20"/>
      <c r="Y649" s="1"/>
      <c r="Z649" s="20">
        <v>0.01</v>
      </c>
      <c r="AA649" s="20"/>
      <c r="AB649" s="20"/>
      <c r="AC649" s="20"/>
      <c r="AD649" s="20"/>
      <c r="AE649" s="20"/>
      <c r="AF649" s="20"/>
      <c r="AG649" s="20">
        <v>0.02</v>
      </c>
      <c r="AI649" s="20"/>
      <c r="AJ649" s="20">
        <v>0.02</v>
      </c>
      <c r="AK649" s="20"/>
      <c r="AL649" s="20"/>
      <c r="AM649" s="20"/>
      <c r="AP649" s="20"/>
      <c r="AQ649" s="18">
        <v>0.02</v>
      </c>
      <c r="AS649" s="20"/>
      <c r="AT649" s="18">
        <v>0.02</v>
      </c>
      <c r="BA649">
        <v>0.03</v>
      </c>
      <c r="BD649" s="18">
        <v>0.03</v>
      </c>
    </row>
    <row r="650" spans="4:56">
      <c r="D650" t="s">
        <v>676</v>
      </c>
      <c r="E650" t="s">
        <v>261</v>
      </c>
      <c r="F650" t="s">
        <v>124</v>
      </c>
      <c r="G650" t="s">
        <v>283</v>
      </c>
      <c r="K650" t="s">
        <v>182</v>
      </c>
      <c r="L650" t="s">
        <v>183</v>
      </c>
      <c r="P650">
        <v>95</v>
      </c>
      <c r="R650" s="18">
        <v>1</v>
      </c>
      <c r="T650">
        <v>0.02</v>
      </c>
      <c r="U650" s="1"/>
      <c r="V650" s="1"/>
      <c r="W650" s="1">
        <v>0.01</v>
      </c>
      <c r="X650" s="20"/>
      <c r="Y650" s="1"/>
      <c r="Z650" s="20">
        <v>0.01</v>
      </c>
      <c r="AA650" s="20"/>
      <c r="AB650" s="20"/>
      <c r="AC650" s="20"/>
      <c r="AD650" s="20"/>
      <c r="AE650" s="20"/>
      <c r="AF650" s="20"/>
      <c r="AG650" s="20">
        <v>0.02</v>
      </c>
      <c r="AI650" s="20"/>
      <c r="AJ650" s="20">
        <v>0.02</v>
      </c>
      <c r="AK650" s="20"/>
      <c r="AL650" s="20"/>
      <c r="AM650" s="20"/>
      <c r="AP650" s="20"/>
      <c r="AQ650" s="18">
        <v>0.02</v>
      </c>
      <c r="AS650" s="20"/>
      <c r="AT650" s="18">
        <v>0.02</v>
      </c>
      <c r="BA650">
        <v>0.03</v>
      </c>
      <c r="BD650" s="18">
        <v>0.03</v>
      </c>
    </row>
    <row r="651" spans="4:56">
      <c r="D651" t="s">
        <v>676</v>
      </c>
      <c r="E651" t="s">
        <v>261</v>
      </c>
      <c r="F651" t="s">
        <v>124</v>
      </c>
      <c r="G651" t="s">
        <v>283</v>
      </c>
      <c r="K651" t="s">
        <v>182</v>
      </c>
      <c r="L651" t="s">
        <v>183</v>
      </c>
      <c r="P651">
        <v>31</v>
      </c>
      <c r="R651" s="18">
        <v>1</v>
      </c>
      <c r="T651">
        <v>0.02</v>
      </c>
      <c r="U651" s="1"/>
      <c r="V651" s="1"/>
      <c r="W651" s="1">
        <v>0.01</v>
      </c>
      <c r="X651" s="20"/>
      <c r="Y651" s="1"/>
      <c r="Z651" s="20">
        <v>0.01</v>
      </c>
      <c r="AA651" s="20"/>
      <c r="AB651" s="20"/>
      <c r="AC651" s="20"/>
      <c r="AD651" s="20"/>
      <c r="AE651" s="20"/>
      <c r="AF651" s="20"/>
      <c r="AG651" s="20">
        <v>0.02</v>
      </c>
      <c r="AI651" s="20"/>
      <c r="AJ651" s="20">
        <v>0.02</v>
      </c>
      <c r="AK651" s="20"/>
      <c r="AL651" s="20"/>
      <c r="AM651" s="20"/>
      <c r="AP651" s="20"/>
      <c r="AQ651" s="18">
        <v>0.02</v>
      </c>
      <c r="AS651" s="20"/>
      <c r="AT651" s="18">
        <v>0.02</v>
      </c>
      <c r="BA651">
        <v>0.03</v>
      </c>
      <c r="BD651" s="18">
        <v>0.03</v>
      </c>
    </row>
    <row r="652" spans="4:56">
      <c r="D652" t="s">
        <v>676</v>
      </c>
      <c r="E652" t="s">
        <v>240</v>
      </c>
      <c r="F652" t="s">
        <v>124</v>
      </c>
      <c r="G652" t="s">
        <v>283</v>
      </c>
      <c r="K652" t="s">
        <v>139</v>
      </c>
      <c r="L652" t="s">
        <v>501</v>
      </c>
      <c r="N652">
        <v>7.5</v>
      </c>
      <c r="P652">
        <v>16</v>
      </c>
      <c r="R652" s="18">
        <v>1</v>
      </c>
      <c r="T652">
        <v>0.02</v>
      </c>
      <c r="U652" s="1"/>
      <c r="V652" s="1"/>
      <c r="W652" s="1">
        <v>0.02</v>
      </c>
      <c r="X652" s="20"/>
      <c r="Y652" s="1"/>
      <c r="Z652" s="20">
        <v>0.02</v>
      </c>
      <c r="AA652" s="20"/>
      <c r="AB652" s="20"/>
      <c r="AC652" s="20"/>
      <c r="AD652" s="20"/>
      <c r="AE652" s="20"/>
      <c r="AF652" s="20"/>
      <c r="AG652" s="20">
        <v>0.05</v>
      </c>
      <c r="AI652" s="20"/>
      <c r="AJ652" s="20">
        <v>0.05</v>
      </c>
      <c r="AK652" s="20"/>
      <c r="AL652" s="20"/>
      <c r="AM652" s="20"/>
      <c r="AP652" s="20"/>
      <c r="AQ652" s="18">
        <v>0.03</v>
      </c>
      <c r="AS652" s="20"/>
      <c r="AT652" s="18">
        <v>0.03</v>
      </c>
      <c r="BA652">
        <v>0.06</v>
      </c>
      <c r="BD652" s="18">
        <v>0.06</v>
      </c>
    </row>
    <row r="653" spans="4:56">
      <c r="D653" t="s">
        <v>676</v>
      </c>
      <c r="E653" t="s">
        <v>240</v>
      </c>
      <c r="F653" t="s">
        <v>124</v>
      </c>
      <c r="G653" t="s">
        <v>283</v>
      </c>
      <c r="K653" t="s">
        <v>139</v>
      </c>
      <c r="L653" t="s">
        <v>501</v>
      </c>
      <c r="N653">
        <v>7.5</v>
      </c>
      <c r="P653">
        <v>24</v>
      </c>
      <c r="R653" s="18">
        <v>1</v>
      </c>
      <c r="T653">
        <v>0.02</v>
      </c>
      <c r="U653" s="1"/>
      <c r="V653" s="1"/>
      <c r="W653" s="1">
        <v>0.02</v>
      </c>
      <c r="X653" s="20"/>
      <c r="Y653" s="1"/>
      <c r="Z653" s="20">
        <v>0.02</v>
      </c>
      <c r="AA653" s="20"/>
      <c r="AB653" s="20"/>
      <c r="AC653" s="20"/>
      <c r="AD653" s="20"/>
      <c r="AE653" s="20"/>
      <c r="AF653" s="20"/>
      <c r="AG653" s="20">
        <v>0.06</v>
      </c>
      <c r="AI653" s="20"/>
      <c r="AJ653" s="20">
        <v>0.06</v>
      </c>
      <c r="AK653" s="20"/>
      <c r="AL653" s="20"/>
      <c r="AM653" s="20"/>
      <c r="AP653" s="20"/>
      <c r="AQ653" s="18">
        <v>0.04</v>
      </c>
      <c r="AS653" s="20"/>
      <c r="AT653" s="18">
        <v>0.04</v>
      </c>
      <c r="BA653">
        <v>0.08</v>
      </c>
      <c r="BD653" s="18">
        <v>0.08</v>
      </c>
    </row>
    <row r="654" spans="4:56">
      <c r="D654" t="s">
        <v>676</v>
      </c>
      <c r="E654" t="s">
        <v>240</v>
      </c>
      <c r="F654" t="s">
        <v>124</v>
      </c>
      <c r="G654" t="s">
        <v>283</v>
      </c>
      <c r="K654" t="s">
        <v>139</v>
      </c>
      <c r="L654" t="s">
        <v>501</v>
      </c>
      <c r="N654">
        <v>7.5</v>
      </c>
      <c r="P654">
        <v>40</v>
      </c>
      <c r="R654" s="18">
        <v>1</v>
      </c>
      <c r="T654">
        <v>0.02</v>
      </c>
      <c r="U654" s="1"/>
      <c r="V654" s="1"/>
      <c r="W654" s="1">
        <v>0.02</v>
      </c>
      <c r="X654" s="20"/>
      <c r="Y654" s="1"/>
      <c r="Z654" s="20">
        <v>0.02</v>
      </c>
      <c r="AA654" s="20"/>
      <c r="AB654" s="20"/>
      <c r="AC654" s="20"/>
      <c r="AD654" s="20"/>
      <c r="AE654" s="20"/>
      <c r="AF654" s="20"/>
      <c r="AG654" s="20">
        <v>7.0000000000000007E-2</v>
      </c>
      <c r="AI654" s="20"/>
      <c r="AJ654" s="20">
        <v>7.0000000000000007E-2</v>
      </c>
      <c r="AK654" s="20"/>
      <c r="AL654" s="20"/>
      <c r="AM654" s="20"/>
      <c r="AP654" s="20"/>
      <c r="AQ654" s="18">
        <v>0.04</v>
      </c>
      <c r="AS654" s="20"/>
      <c r="AT654" s="18">
        <v>0.04</v>
      </c>
      <c r="BA654">
        <v>0.09</v>
      </c>
      <c r="BD654" s="18">
        <v>0.09</v>
      </c>
    </row>
    <row r="655" spans="4:56">
      <c r="D655" t="s">
        <v>676</v>
      </c>
      <c r="E655" t="s">
        <v>240</v>
      </c>
      <c r="F655" t="s">
        <v>124</v>
      </c>
      <c r="G655" t="s">
        <v>283</v>
      </c>
      <c r="K655" t="s">
        <v>139</v>
      </c>
      <c r="L655" t="s">
        <v>501</v>
      </c>
      <c r="N655">
        <v>7.5</v>
      </c>
      <c r="P655">
        <v>6</v>
      </c>
      <c r="R655" s="18">
        <v>1</v>
      </c>
      <c r="T655">
        <v>0.02</v>
      </c>
      <c r="U655" s="1"/>
      <c r="V655" s="1"/>
      <c r="W655" s="1">
        <v>0.06</v>
      </c>
      <c r="X655" s="20"/>
      <c r="Y655" s="1"/>
      <c r="Z655" s="20">
        <v>0.06</v>
      </c>
      <c r="AA655" s="20"/>
      <c r="AB655" s="20"/>
      <c r="AC655" s="20"/>
      <c r="AD655" s="20"/>
      <c r="AE655" s="20"/>
      <c r="AF655" s="20"/>
      <c r="AG655" s="20">
        <v>0.17</v>
      </c>
      <c r="AI655" s="20"/>
      <c r="AJ655" s="20">
        <v>0.17</v>
      </c>
      <c r="AK655" s="20"/>
      <c r="AL655" s="20"/>
      <c r="AM655" s="20"/>
      <c r="AP655" s="20"/>
      <c r="AQ655" s="18">
        <v>0.04</v>
      </c>
      <c r="AS655" s="20"/>
      <c r="AT655" s="18">
        <v>0.04</v>
      </c>
      <c r="BA655">
        <v>0.06</v>
      </c>
      <c r="BD655" s="18">
        <v>0.06</v>
      </c>
    </row>
    <row r="656" spans="4:56">
      <c r="D656" t="s">
        <v>676</v>
      </c>
      <c r="E656" t="s">
        <v>240</v>
      </c>
      <c r="F656" t="s">
        <v>124</v>
      </c>
      <c r="G656" t="s">
        <v>283</v>
      </c>
      <c r="K656" t="s">
        <v>139</v>
      </c>
      <c r="L656" t="s">
        <v>501</v>
      </c>
      <c r="N656">
        <v>11.5</v>
      </c>
      <c r="P656">
        <v>16</v>
      </c>
      <c r="R656" s="18">
        <v>1</v>
      </c>
      <c r="T656">
        <v>0.02</v>
      </c>
      <c r="U656" s="1"/>
      <c r="V656" s="1"/>
      <c r="W656" s="1">
        <v>0.01</v>
      </c>
      <c r="X656" s="20"/>
      <c r="Y656" s="1"/>
      <c r="Z656" s="20">
        <v>0.01</v>
      </c>
      <c r="AA656" s="20"/>
      <c r="AB656" s="20"/>
      <c r="AC656" s="20"/>
      <c r="AD656" s="20"/>
      <c r="AE656" s="20"/>
      <c r="AF656" s="20"/>
      <c r="AG656" s="20">
        <v>0.05</v>
      </c>
      <c r="AI656" s="20"/>
      <c r="AJ656" s="20">
        <v>0.05</v>
      </c>
      <c r="AK656" s="20"/>
      <c r="AL656" s="20"/>
      <c r="AM656" s="20"/>
      <c r="AP656" s="20"/>
      <c r="AQ656" s="18">
        <v>0.02</v>
      </c>
      <c r="AS656" s="20"/>
      <c r="AT656" s="18">
        <v>0.02</v>
      </c>
      <c r="BA656">
        <v>0.02</v>
      </c>
      <c r="BD656" s="18">
        <v>0.02</v>
      </c>
    </row>
    <row r="657" spans="4:56">
      <c r="D657" t="s">
        <v>676</v>
      </c>
      <c r="E657" t="s">
        <v>240</v>
      </c>
      <c r="F657" t="s">
        <v>124</v>
      </c>
      <c r="G657" t="s">
        <v>283</v>
      </c>
      <c r="K657" t="s">
        <v>139</v>
      </c>
      <c r="L657" t="s">
        <v>501</v>
      </c>
      <c r="N657">
        <v>11.5</v>
      </c>
      <c r="P657">
        <v>24</v>
      </c>
      <c r="R657" s="18">
        <v>1</v>
      </c>
      <c r="T657">
        <v>0.02</v>
      </c>
      <c r="U657" s="1"/>
      <c r="V657" s="1"/>
      <c r="W657" s="1">
        <v>0.01</v>
      </c>
      <c r="X657" s="20"/>
      <c r="Y657" s="1"/>
      <c r="Z657" s="20">
        <v>0.01</v>
      </c>
      <c r="AA657" s="20"/>
      <c r="AB657" s="20"/>
      <c r="AC657" s="20"/>
      <c r="AD657" s="20"/>
      <c r="AE657" s="20"/>
      <c r="AF657" s="20"/>
      <c r="AG657" s="20">
        <v>0.05</v>
      </c>
      <c r="AI657" s="20"/>
      <c r="AJ657" s="20">
        <v>0.05</v>
      </c>
      <c r="AK657" s="20"/>
      <c r="AL657" s="20"/>
      <c r="AM657" s="20"/>
      <c r="AP657" s="20"/>
      <c r="AQ657" s="18">
        <v>0.02</v>
      </c>
      <c r="AS657" s="20"/>
      <c r="AT657" s="18">
        <v>0.02</v>
      </c>
      <c r="BA657">
        <v>0.02</v>
      </c>
      <c r="BD657" s="18">
        <v>0.02</v>
      </c>
    </row>
    <row r="658" spans="4:56">
      <c r="D658" t="s">
        <v>676</v>
      </c>
      <c r="E658" t="s">
        <v>240</v>
      </c>
      <c r="F658" t="s">
        <v>124</v>
      </c>
      <c r="G658" t="s">
        <v>283</v>
      </c>
      <c r="K658" t="s">
        <v>139</v>
      </c>
      <c r="L658" t="s">
        <v>501</v>
      </c>
      <c r="N658">
        <v>11.5</v>
      </c>
      <c r="P658">
        <v>40</v>
      </c>
      <c r="R658" s="18">
        <v>1</v>
      </c>
      <c r="T658">
        <v>0.02</v>
      </c>
      <c r="U658" s="1"/>
      <c r="V658" s="1"/>
      <c r="W658" s="1">
        <v>0.01</v>
      </c>
      <c r="X658" s="20"/>
      <c r="Y658" s="1"/>
      <c r="Z658" s="20">
        <v>0.01</v>
      </c>
      <c r="AA658" s="20"/>
      <c r="AB658" s="20"/>
      <c r="AC658" s="20"/>
      <c r="AD658" s="20"/>
      <c r="AE658" s="20"/>
      <c r="AF658" s="20"/>
      <c r="AG658" s="20">
        <v>0.08</v>
      </c>
      <c r="AI658" s="20"/>
      <c r="AJ658" s="20">
        <v>0.08</v>
      </c>
      <c r="AK658" s="20"/>
      <c r="AL658" s="20"/>
      <c r="AM658" s="20"/>
      <c r="AP658" s="20"/>
      <c r="AQ658" s="18">
        <v>0.02</v>
      </c>
      <c r="AS658" s="20"/>
      <c r="AT658" s="18">
        <v>0.02</v>
      </c>
      <c r="BA658">
        <v>0.02</v>
      </c>
      <c r="BD658" s="18">
        <v>0.02</v>
      </c>
    </row>
    <row r="659" spans="4:56">
      <c r="D659" t="s">
        <v>676</v>
      </c>
      <c r="E659" t="s">
        <v>240</v>
      </c>
      <c r="F659" t="s">
        <v>124</v>
      </c>
      <c r="G659" t="s">
        <v>283</v>
      </c>
      <c r="K659" t="s">
        <v>139</v>
      </c>
      <c r="L659" t="s">
        <v>501</v>
      </c>
      <c r="N659">
        <v>11.5</v>
      </c>
      <c r="P659">
        <v>6</v>
      </c>
      <c r="R659" s="18">
        <v>1</v>
      </c>
      <c r="T659">
        <v>0.02</v>
      </c>
      <c r="U659" s="1"/>
      <c r="V659" s="1"/>
      <c r="W659" s="1">
        <v>0.01</v>
      </c>
      <c r="X659" s="20"/>
      <c r="Y659" s="1"/>
      <c r="Z659" s="20">
        <v>0.01</v>
      </c>
      <c r="AA659" s="20"/>
      <c r="AB659" s="20"/>
      <c r="AC659" s="20"/>
      <c r="AD659" s="20"/>
      <c r="AE659" s="20"/>
      <c r="AF659" s="20"/>
      <c r="AG659" s="20">
        <v>7.0000000000000007E-2</v>
      </c>
      <c r="AI659" s="20"/>
      <c r="AJ659" s="20">
        <v>7.0000000000000007E-2</v>
      </c>
      <c r="AK659" s="20"/>
      <c r="AL659" s="20"/>
      <c r="AM659" s="20"/>
      <c r="AP659" s="20"/>
      <c r="AQ659" s="18">
        <v>0.02</v>
      </c>
      <c r="AS659" s="20"/>
      <c r="AT659" s="18">
        <v>0.02</v>
      </c>
      <c r="BA659">
        <v>0.02</v>
      </c>
      <c r="BD659" s="18">
        <v>0.02</v>
      </c>
    </row>
    <row r="660" spans="4:56">
      <c r="D660" t="s">
        <v>676</v>
      </c>
      <c r="E660" t="s">
        <v>123</v>
      </c>
      <c r="F660" t="s">
        <v>124</v>
      </c>
      <c r="G660" t="s">
        <v>283</v>
      </c>
      <c r="K660" t="s">
        <v>139</v>
      </c>
      <c r="L660" t="s">
        <v>501</v>
      </c>
      <c r="N660">
        <v>4</v>
      </c>
      <c r="P660">
        <v>10</v>
      </c>
      <c r="R660" s="18">
        <v>1</v>
      </c>
      <c r="T660">
        <v>0.02</v>
      </c>
      <c r="U660" s="1"/>
      <c r="V660" s="1"/>
      <c r="W660" s="1">
        <v>1.1200000000000001</v>
      </c>
      <c r="X660" s="20"/>
      <c r="Y660" s="1"/>
      <c r="Z660" s="20">
        <v>1.1200000000000001</v>
      </c>
      <c r="AA660" s="20"/>
      <c r="AB660" s="20"/>
      <c r="AC660" s="20"/>
      <c r="AD660" s="20"/>
      <c r="AE660" s="20"/>
      <c r="AF660" s="20"/>
      <c r="AG660" s="20">
        <v>2.46</v>
      </c>
      <c r="AI660" s="20"/>
      <c r="AJ660" s="20">
        <v>2.46</v>
      </c>
      <c r="AK660" s="20"/>
      <c r="AL660" s="20"/>
      <c r="AM660" s="20"/>
      <c r="AP660" s="20"/>
      <c r="AQ660" s="18">
        <v>0.88</v>
      </c>
      <c r="AS660" s="20"/>
      <c r="AT660" s="18">
        <v>0.88</v>
      </c>
      <c r="BA660">
        <v>0.4</v>
      </c>
      <c r="BD660" s="18">
        <v>0.4</v>
      </c>
    </row>
    <row r="661" spans="4:56">
      <c r="D661" t="s">
        <v>676</v>
      </c>
      <c r="E661" t="s">
        <v>123</v>
      </c>
      <c r="F661" t="s">
        <v>124</v>
      </c>
      <c r="G661" t="s">
        <v>283</v>
      </c>
      <c r="K661" t="s">
        <v>139</v>
      </c>
      <c r="L661" t="s">
        <v>501</v>
      </c>
      <c r="N661">
        <v>4</v>
      </c>
      <c r="P661">
        <v>15</v>
      </c>
      <c r="R661" s="18">
        <v>1</v>
      </c>
      <c r="T661">
        <v>0.02</v>
      </c>
      <c r="U661" s="1"/>
      <c r="V661" s="1"/>
      <c r="W661" s="1">
        <v>2.81</v>
      </c>
      <c r="X661" s="20"/>
      <c r="Y661" s="1"/>
      <c r="Z661" s="20">
        <v>2.81</v>
      </c>
      <c r="AA661" s="20"/>
      <c r="AB661" s="20"/>
      <c r="AC661" s="20"/>
      <c r="AD661" s="20"/>
      <c r="AE661" s="20"/>
      <c r="AF661" s="20"/>
      <c r="AG661" s="20">
        <v>6.49</v>
      </c>
      <c r="AI661" s="20"/>
      <c r="AJ661" s="20">
        <v>6.49</v>
      </c>
      <c r="AK661" s="20"/>
      <c r="AL661" s="20"/>
      <c r="AM661" s="20"/>
      <c r="AP661" s="20"/>
      <c r="AQ661" s="18">
        <v>2.36</v>
      </c>
      <c r="AS661" s="20"/>
      <c r="AT661" s="18">
        <v>2.36</v>
      </c>
      <c r="BA661">
        <v>1.01</v>
      </c>
      <c r="BD661" s="18">
        <v>1.01</v>
      </c>
    </row>
    <row r="662" spans="4:56">
      <c r="D662" t="s">
        <v>676</v>
      </c>
      <c r="E662" t="s">
        <v>123</v>
      </c>
      <c r="F662" t="s">
        <v>124</v>
      </c>
      <c r="G662" t="s">
        <v>283</v>
      </c>
      <c r="K662" t="s">
        <v>139</v>
      </c>
      <c r="L662" t="s">
        <v>501</v>
      </c>
      <c r="N662">
        <v>4</v>
      </c>
      <c r="P662">
        <v>20</v>
      </c>
      <c r="R662" s="18">
        <v>1</v>
      </c>
      <c r="T662">
        <v>0.02</v>
      </c>
      <c r="U662" s="1"/>
      <c r="V662" s="1"/>
      <c r="W662" s="1">
        <v>2.2000000000000002</v>
      </c>
      <c r="X662" s="20"/>
      <c r="Y662" s="1"/>
      <c r="Z662" s="20">
        <v>2.2000000000000002</v>
      </c>
      <c r="AA662" s="20"/>
      <c r="AB662" s="20"/>
      <c r="AC662" s="20"/>
      <c r="AD662" s="20"/>
      <c r="AE662" s="20"/>
      <c r="AF662" s="20"/>
      <c r="AG662" s="20">
        <v>5.16</v>
      </c>
      <c r="AI662" s="20"/>
      <c r="AJ662" s="20">
        <v>5.16</v>
      </c>
      <c r="AK662" s="20"/>
      <c r="AL662" s="20"/>
      <c r="AM662" s="20"/>
      <c r="AP662" s="20"/>
      <c r="AQ662" s="18">
        <v>1.91</v>
      </c>
      <c r="AS662" s="20"/>
      <c r="AT662" s="18">
        <v>1.91</v>
      </c>
      <c r="BA662">
        <v>0.96</v>
      </c>
      <c r="BD662" s="18">
        <v>0.96</v>
      </c>
    </row>
    <row r="663" spans="4:56">
      <c r="D663" t="s">
        <v>676</v>
      </c>
      <c r="E663" t="s">
        <v>123</v>
      </c>
      <c r="F663" t="s">
        <v>124</v>
      </c>
      <c r="G663" t="s">
        <v>283</v>
      </c>
      <c r="K663" t="s">
        <v>139</v>
      </c>
      <c r="L663" t="s">
        <v>501</v>
      </c>
      <c r="N663">
        <v>7</v>
      </c>
      <c r="P663">
        <v>10</v>
      </c>
      <c r="R663" s="18">
        <v>1</v>
      </c>
      <c r="T663">
        <v>0.02</v>
      </c>
      <c r="U663" s="1"/>
      <c r="V663" s="1"/>
      <c r="W663" s="1">
        <v>1.4</v>
      </c>
      <c r="X663" s="20"/>
      <c r="Y663" s="1"/>
      <c r="Z663" s="20">
        <v>1.4</v>
      </c>
      <c r="AA663" s="20"/>
      <c r="AB663" s="20"/>
      <c r="AC663" s="20"/>
      <c r="AD663" s="20"/>
      <c r="AE663" s="20"/>
      <c r="AF663" s="20"/>
      <c r="AG663" s="20">
        <v>3.49</v>
      </c>
      <c r="AI663" s="20"/>
      <c r="AJ663" s="20">
        <v>3.49</v>
      </c>
      <c r="AK663" s="20"/>
      <c r="AL663" s="20"/>
      <c r="AM663" s="20"/>
      <c r="AP663" s="20"/>
      <c r="AQ663" s="18">
        <v>1</v>
      </c>
      <c r="AS663" s="20"/>
      <c r="AT663" s="18">
        <v>1</v>
      </c>
      <c r="BA663">
        <v>0.55000000000000004</v>
      </c>
      <c r="BD663" s="18">
        <v>0.55000000000000004</v>
      </c>
    </row>
    <row r="664" spans="4:56">
      <c r="D664" t="s">
        <v>676</v>
      </c>
      <c r="E664" t="s">
        <v>123</v>
      </c>
      <c r="F664" t="s">
        <v>124</v>
      </c>
      <c r="G664" t="s">
        <v>283</v>
      </c>
      <c r="K664" t="s">
        <v>139</v>
      </c>
      <c r="L664" t="s">
        <v>501</v>
      </c>
      <c r="N664">
        <v>7</v>
      </c>
      <c r="P664">
        <v>15</v>
      </c>
      <c r="R664" s="18">
        <v>1</v>
      </c>
      <c r="T664">
        <v>0.02</v>
      </c>
      <c r="U664" s="1"/>
      <c r="V664" s="1"/>
      <c r="W664" s="1">
        <v>1.84</v>
      </c>
      <c r="X664" s="20"/>
      <c r="Y664" s="1"/>
      <c r="Z664" s="20">
        <v>1.84</v>
      </c>
      <c r="AA664" s="20"/>
      <c r="AB664" s="20"/>
      <c r="AC664" s="20"/>
      <c r="AD664" s="20"/>
      <c r="AE664" s="20"/>
      <c r="AF664" s="20"/>
      <c r="AG664" s="20">
        <v>5.04</v>
      </c>
      <c r="AI664" s="20"/>
      <c r="AJ664" s="20">
        <v>5.04</v>
      </c>
      <c r="AK664" s="20"/>
      <c r="AL664" s="20"/>
      <c r="AM664" s="20"/>
      <c r="AP664" s="20"/>
      <c r="AQ664" s="18">
        <v>1.36</v>
      </c>
      <c r="AS664" s="20"/>
      <c r="AT664" s="18">
        <v>1.36</v>
      </c>
      <c r="BA664">
        <v>0.57999999999999996</v>
      </c>
      <c r="BD664" s="18">
        <v>0.57999999999999996</v>
      </c>
    </row>
    <row r="665" spans="4:56">
      <c r="D665" t="s">
        <v>676</v>
      </c>
      <c r="E665" t="s">
        <v>123</v>
      </c>
      <c r="F665" t="s">
        <v>124</v>
      </c>
      <c r="G665" t="s">
        <v>283</v>
      </c>
      <c r="K665" t="s">
        <v>139</v>
      </c>
      <c r="L665" t="s">
        <v>501</v>
      </c>
      <c r="N665">
        <v>7</v>
      </c>
      <c r="P665">
        <v>20</v>
      </c>
      <c r="R665" s="18">
        <v>1</v>
      </c>
      <c r="T665">
        <v>0.02</v>
      </c>
      <c r="U665" s="1"/>
      <c r="V665" s="1"/>
      <c r="W665" s="1">
        <v>1.1499999999999999</v>
      </c>
      <c r="X665" s="20"/>
      <c r="Y665" s="1"/>
      <c r="Z665" s="20">
        <v>1.1499999999999999</v>
      </c>
      <c r="AA665" s="20"/>
      <c r="AB665" s="20"/>
      <c r="AC665" s="20"/>
      <c r="AD665" s="20"/>
      <c r="AE665" s="20"/>
      <c r="AF665" s="20"/>
      <c r="AG665" s="20">
        <v>3.56</v>
      </c>
      <c r="AI665" s="20"/>
      <c r="AJ665" s="20">
        <v>3.56</v>
      </c>
      <c r="AK665" s="20"/>
      <c r="AL665" s="20"/>
      <c r="AM665" s="20"/>
      <c r="AP665" s="20"/>
      <c r="AQ665" s="18">
        <v>0.91</v>
      </c>
      <c r="AS665" s="20"/>
      <c r="AT665" s="18">
        <v>0.91</v>
      </c>
      <c r="BA665">
        <v>0.38</v>
      </c>
      <c r="BD665" s="18">
        <v>0.38</v>
      </c>
    </row>
    <row r="666" spans="4:56">
      <c r="D666" t="s">
        <v>676</v>
      </c>
      <c r="E666" t="s">
        <v>314</v>
      </c>
      <c r="F666" t="s">
        <v>124</v>
      </c>
      <c r="G666" t="s">
        <v>283</v>
      </c>
      <c r="K666" t="s">
        <v>139</v>
      </c>
      <c r="L666" t="s">
        <v>501</v>
      </c>
      <c r="N666">
        <v>4</v>
      </c>
      <c r="P666">
        <v>10</v>
      </c>
      <c r="R666" s="18">
        <v>1</v>
      </c>
      <c r="T666">
        <v>0.02</v>
      </c>
      <c r="U666" s="1"/>
      <c r="V666" s="1"/>
      <c r="W666" s="1">
        <v>5.42</v>
      </c>
      <c r="X666" s="20"/>
      <c r="Y666" s="1"/>
      <c r="Z666" s="20">
        <v>5.42</v>
      </c>
      <c r="AA666" s="20"/>
      <c r="AB666" s="20"/>
      <c r="AC666" s="20"/>
      <c r="AD666" s="20"/>
      <c r="AE666" s="20"/>
      <c r="AF666" s="20"/>
      <c r="AG666" s="20">
        <v>9.5500000000000007</v>
      </c>
      <c r="AI666" s="20"/>
      <c r="AJ666" s="20">
        <v>9.5500000000000007</v>
      </c>
      <c r="AK666" s="20"/>
      <c r="AL666" s="20"/>
      <c r="AM666" s="20"/>
      <c r="AP666" s="20"/>
      <c r="AQ666" s="18">
        <v>4.1500000000000004</v>
      </c>
      <c r="AS666" s="20"/>
      <c r="AT666" s="18">
        <v>4.1500000000000004</v>
      </c>
      <c r="BA666">
        <v>4.45</v>
      </c>
      <c r="BD666" s="18">
        <v>4.45</v>
      </c>
    </row>
    <row r="667" spans="4:56">
      <c r="D667" t="s">
        <v>676</v>
      </c>
      <c r="E667" t="s">
        <v>314</v>
      </c>
      <c r="F667" t="s">
        <v>124</v>
      </c>
      <c r="G667" t="s">
        <v>283</v>
      </c>
      <c r="K667" t="s">
        <v>139</v>
      </c>
      <c r="L667" t="s">
        <v>501</v>
      </c>
      <c r="N667">
        <v>4</v>
      </c>
      <c r="P667">
        <v>15</v>
      </c>
      <c r="R667" s="18">
        <v>1</v>
      </c>
      <c r="T667">
        <v>0.02</v>
      </c>
      <c r="U667" s="1"/>
      <c r="V667" s="1"/>
      <c r="W667" s="1">
        <v>5.1100000000000003</v>
      </c>
      <c r="X667" s="20"/>
      <c r="Y667" s="1"/>
      <c r="Z667" s="20">
        <v>5.1100000000000003</v>
      </c>
      <c r="AA667" s="20"/>
      <c r="AB667" s="20"/>
      <c r="AC667" s="20"/>
      <c r="AD667" s="20"/>
      <c r="AE667" s="20"/>
      <c r="AF667" s="20"/>
      <c r="AG667" s="20">
        <v>8.49</v>
      </c>
      <c r="AI667" s="20"/>
      <c r="AJ667" s="20">
        <v>8.49</v>
      </c>
      <c r="AK667" s="20"/>
      <c r="AL667" s="20"/>
      <c r="AM667" s="20"/>
      <c r="AP667" s="20"/>
      <c r="AQ667" s="18">
        <v>4.0999999999999996</v>
      </c>
      <c r="AS667" s="20"/>
      <c r="AT667" s="18">
        <v>4.0999999999999996</v>
      </c>
      <c r="BA667">
        <v>4.18</v>
      </c>
      <c r="BD667" s="18">
        <v>4.18</v>
      </c>
    </row>
    <row r="668" spans="4:56">
      <c r="D668" t="s">
        <v>676</v>
      </c>
      <c r="E668" t="s">
        <v>314</v>
      </c>
      <c r="F668" t="s">
        <v>124</v>
      </c>
      <c r="G668" t="s">
        <v>283</v>
      </c>
      <c r="K668" t="s">
        <v>139</v>
      </c>
      <c r="L668" t="s">
        <v>501</v>
      </c>
      <c r="N668">
        <v>4</v>
      </c>
      <c r="P668">
        <v>20</v>
      </c>
      <c r="R668" s="18">
        <v>1</v>
      </c>
      <c r="T668">
        <v>0.02</v>
      </c>
      <c r="U668" s="1"/>
      <c r="V668" s="1"/>
      <c r="W668" s="1">
        <v>1.77</v>
      </c>
      <c r="X668" s="20"/>
      <c r="Y668" s="1"/>
      <c r="Z668" s="20">
        <v>1.77</v>
      </c>
      <c r="AA668" s="20"/>
      <c r="AB668" s="20"/>
      <c r="AC668" s="20"/>
      <c r="AD668" s="20"/>
      <c r="AE668" s="20"/>
      <c r="AF668" s="20"/>
      <c r="AG668" s="20">
        <v>4.4400000000000004</v>
      </c>
      <c r="AI668" s="20"/>
      <c r="AJ668" s="20">
        <v>4.4400000000000004</v>
      </c>
      <c r="AK668" s="20"/>
      <c r="AL668" s="20"/>
      <c r="AM668" s="20"/>
      <c r="AP668" s="20"/>
      <c r="AQ668" s="18">
        <v>1.82</v>
      </c>
      <c r="AS668" s="20"/>
      <c r="AT668" s="18">
        <v>1.82</v>
      </c>
      <c r="BA668">
        <v>1.08</v>
      </c>
      <c r="BD668" s="18">
        <v>1.08</v>
      </c>
    </row>
    <row r="669" spans="4:56">
      <c r="D669" t="s">
        <v>676</v>
      </c>
      <c r="E669" t="s">
        <v>314</v>
      </c>
      <c r="F669" t="s">
        <v>124</v>
      </c>
      <c r="G669" t="s">
        <v>283</v>
      </c>
      <c r="K669" t="s">
        <v>139</v>
      </c>
      <c r="L669" t="s">
        <v>501</v>
      </c>
      <c r="N669">
        <v>7</v>
      </c>
      <c r="P669">
        <v>12</v>
      </c>
      <c r="R669" s="18">
        <v>1</v>
      </c>
      <c r="T669">
        <v>0.02</v>
      </c>
      <c r="U669" s="1"/>
      <c r="V669" s="1"/>
      <c r="W669" s="1">
        <v>0.69</v>
      </c>
      <c r="X669" s="20"/>
      <c r="Y669" s="1"/>
      <c r="Z669" s="20">
        <v>0.69</v>
      </c>
      <c r="AA669" s="20"/>
      <c r="AB669" s="20"/>
      <c r="AC669" s="20"/>
      <c r="AD669" s="20"/>
      <c r="AE669" s="20"/>
      <c r="AF669" s="20"/>
      <c r="AG669" s="20">
        <v>1.78</v>
      </c>
      <c r="AI669" s="20"/>
      <c r="AJ669" s="20">
        <v>1.78</v>
      </c>
      <c r="AK669" s="20"/>
      <c r="AL669" s="20"/>
      <c r="AM669" s="20"/>
      <c r="AP669" s="20"/>
      <c r="AQ669" s="18">
        <v>0.52</v>
      </c>
      <c r="AS669" s="20"/>
      <c r="AT669" s="18">
        <v>0.52</v>
      </c>
      <c r="BA669">
        <v>0.27</v>
      </c>
      <c r="BD669" s="18">
        <v>0.27</v>
      </c>
    </row>
    <row r="670" spans="4:56">
      <c r="D670" t="s">
        <v>676</v>
      </c>
      <c r="E670" t="s">
        <v>314</v>
      </c>
      <c r="F670" t="s">
        <v>124</v>
      </c>
      <c r="G670" t="s">
        <v>283</v>
      </c>
      <c r="K670" t="s">
        <v>139</v>
      </c>
      <c r="L670" t="s">
        <v>501</v>
      </c>
      <c r="N670">
        <v>7</v>
      </c>
      <c r="P670">
        <v>18</v>
      </c>
      <c r="R670" s="18">
        <v>1</v>
      </c>
      <c r="T670">
        <v>0.02</v>
      </c>
      <c r="U670" s="1"/>
      <c r="V670" s="1"/>
      <c r="W670" s="1">
        <v>0.78</v>
      </c>
      <c r="X670" s="20"/>
      <c r="Y670" s="1"/>
      <c r="Z670" s="20">
        <v>0.78</v>
      </c>
      <c r="AA670" s="20"/>
      <c r="AB670" s="20"/>
      <c r="AC670" s="20"/>
      <c r="AD670" s="20"/>
      <c r="AE670" s="20"/>
      <c r="AF670" s="20"/>
      <c r="AG670" s="20">
        <v>2.2599999999999998</v>
      </c>
      <c r="AI670" s="20"/>
      <c r="AJ670" s="20">
        <v>2.2599999999999998</v>
      </c>
      <c r="AK670" s="20"/>
      <c r="AL670" s="20"/>
      <c r="AM670" s="20"/>
      <c r="AP670" s="20"/>
      <c r="AQ670" s="18">
        <v>0.63</v>
      </c>
      <c r="AS670" s="20"/>
      <c r="AT670" s="18">
        <v>0.63</v>
      </c>
      <c r="BA670">
        <v>0.3</v>
      </c>
      <c r="BD670" s="18">
        <v>0.3</v>
      </c>
    </row>
    <row r="671" spans="4:56">
      <c r="D671" t="s">
        <v>676</v>
      </c>
      <c r="E671" t="s">
        <v>314</v>
      </c>
      <c r="F671" t="s">
        <v>124</v>
      </c>
      <c r="G671" t="s">
        <v>283</v>
      </c>
      <c r="K671" t="s">
        <v>139</v>
      </c>
      <c r="L671" t="s">
        <v>501</v>
      </c>
      <c r="N671">
        <v>7</v>
      </c>
      <c r="P671">
        <v>24</v>
      </c>
      <c r="R671" s="18">
        <v>1</v>
      </c>
      <c r="T671">
        <v>0.02</v>
      </c>
      <c r="U671" s="1"/>
      <c r="V671" s="1"/>
      <c r="W671" s="1">
        <v>0.7</v>
      </c>
      <c r="X671" s="20"/>
      <c r="Y671" s="1"/>
      <c r="Z671" s="20">
        <v>0.7</v>
      </c>
      <c r="AA671" s="20"/>
      <c r="AB671" s="20"/>
      <c r="AC671" s="20"/>
      <c r="AD671" s="20"/>
      <c r="AE671" s="20"/>
      <c r="AF671" s="20"/>
      <c r="AG671" s="20">
        <v>1.85</v>
      </c>
      <c r="AI671" s="20"/>
      <c r="AJ671" s="20">
        <v>1.85</v>
      </c>
      <c r="AK671" s="20"/>
      <c r="AL671" s="20"/>
      <c r="AM671" s="20"/>
      <c r="AP671" s="20"/>
      <c r="AQ671" s="18">
        <v>0.61</v>
      </c>
      <c r="AS671" s="20"/>
      <c r="AT671" s="18">
        <v>0.61</v>
      </c>
      <c r="BA671">
        <v>0.32</v>
      </c>
      <c r="BD671" s="18">
        <v>0.32</v>
      </c>
    </row>
    <row r="672" spans="4:56">
      <c r="D672" t="s">
        <v>676</v>
      </c>
      <c r="E672" t="s">
        <v>277</v>
      </c>
      <c r="F672" t="s">
        <v>124</v>
      </c>
      <c r="G672" t="s">
        <v>283</v>
      </c>
      <c r="K672" t="s">
        <v>139</v>
      </c>
      <c r="L672" t="s">
        <v>501</v>
      </c>
      <c r="N672">
        <v>4</v>
      </c>
      <c r="P672">
        <v>10</v>
      </c>
      <c r="R672" s="18">
        <v>1</v>
      </c>
      <c r="T672">
        <v>0.02</v>
      </c>
      <c r="U672" s="1"/>
      <c r="V672" s="1"/>
      <c r="W672" s="1">
        <v>0.71</v>
      </c>
      <c r="X672" s="20"/>
      <c r="Y672" s="1"/>
      <c r="Z672" s="20">
        <v>0.71</v>
      </c>
      <c r="AA672" s="20"/>
      <c r="AB672" s="20"/>
      <c r="AC672" s="20"/>
      <c r="AD672" s="20"/>
      <c r="AE672" s="20"/>
      <c r="AF672" s="20"/>
      <c r="AG672" s="20">
        <v>1.28</v>
      </c>
      <c r="AI672" s="20"/>
      <c r="AJ672" s="20">
        <v>1.28</v>
      </c>
      <c r="AK672" s="20"/>
      <c r="AL672" s="20"/>
      <c r="AM672" s="20"/>
      <c r="AP672" s="20"/>
      <c r="AQ672" s="18">
        <v>0.55000000000000004</v>
      </c>
      <c r="AS672" s="20"/>
      <c r="AT672" s="18">
        <v>0.55000000000000004</v>
      </c>
      <c r="BA672">
        <v>0.5</v>
      </c>
      <c r="BD672" s="18">
        <v>0.5</v>
      </c>
    </row>
    <row r="673" spans="4:56">
      <c r="D673" t="s">
        <v>676</v>
      </c>
      <c r="E673" t="s">
        <v>277</v>
      </c>
      <c r="F673" t="s">
        <v>124</v>
      </c>
      <c r="G673" t="s">
        <v>283</v>
      </c>
      <c r="K673" t="s">
        <v>139</v>
      </c>
      <c r="L673" t="s">
        <v>501</v>
      </c>
      <c r="N673">
        <v>4</v>
      </c>
      <c r="P673">
        <v>15</v>
      </c>
      <c r="R673" s="18">
        <v>1</v>
      </c>
      <c r="T673">
        <v>0.02</v>
      </c>
      <c r="U673" s="1"/>
      <c r="V673" s="1"/>
      <c r="W673" s="1">
        <v>0.93</v>
      </c>
      <c r="X673" s="20"/>
      <c r="Y673" s="1"/>
      <c r="Z673" s="20">
        <v>0.93</v>
      </c>
      <c r="AA673" s="20"/>
      <c r="AB673" s="20"/>
      <c r="AC673" s="20"/>
      <c r="AD673" s="20"/>
      <c r="AE673" s="20"/>
      <c r="AF673" s="20"/>
      <c r="AG673" s="20">
        <v>1.95</v>
      </c>
      <c r="AI673" s="20"/>
      <c r="AJ673" s="20">
        <v>1.95</v>
      </c>
      <c r="AK673" s="20"/>
      <c r="AL673" s="20"/>
      <c r="AM673" s="20"/>
      <c r="AP673" s="20"/>
      <c r="AQ673" s="18">
        <v>0.56000000000000005</v>
      </c>
      <c r="AS673" s="20"/>
      <c r="AT673" s="18">
        <v>0.56000000000000005</v>
      </c>
      <c r="BA673">
        <v>0.28999999999999998</v>
      </c>
      <c r="BD673" s="18">
        <v>0.28999999999999998</v>
      </c>
    </row>
    <row r="674" spans="4:56">
      <c r="D674" t="s">
        <v>676</v>
      </c>
      <c r="E674" t="s">
        <v>277</v>
      </c>
      <c r="F674" t="s">
        <v>124</v>
      </c>
      <c r="G674" t="s">
        <v>283</v>
      </c>
      <c r="K674" t="s">
        <v>139</v>
      </c>
      <c r="L674" t="s">
        <v>501</v>
      </c>
      <c r="N674">
        <v>4</v>
      </c>
      <c r="P674">
        <v>20</v>
      </c>
      <c r="R674" s="18">
        <v>1</v>
      </c>
      <c r="T674">
        <v>0.02</v>
      </c>
      <c r="U674" s="1"/>
      <c r="V674" s="1"/>
      <c r="W674" s="1">
        <v>0.26</v>
      </c>
      <c r="X674" s="20"/>
      <c r="Y674" s="1"/>
      <c r="Z674" s="20">
        <v>0.26</v>
      </c>
      <c r="AA674" s="20"/>
      <c r="AB674" s="20"/>
      <c r="AC674" s="20"/>
      <c r="AD674" s="20"/>
      <c r="AE674" s="20"/>
      <c r="AF674" s="20"/>
      <c r="AG674" s="20">
        <v>0.61</v>
      </c>
      <c r="AI674" s="20"/>
      <c r="AJ674" s="20">
        <v>0.61</v>
      </c>
      <c r="AK674" s="20"/>
      <c r="AL674" s="20"/>
      <c r="AM674" s="20"/>
      <c r="AP674" s="20"/>
      <c r="AQ674" s="18">
        <v>0.18</v>
      </c>
      <c r="AS674" s="20"/>
      <c r="AT674" s="18">
        <v>0.18</v>
      </c>
      <c r="BA674">
        <v>0.09</v>
      </c>
      <c r="BD674" s="18">
        <v>0.09</v>
      </c>
    </row>
    <row r="675" spans="4:56">
      <c r="D675" t="s">
        <v>676</v>
      </c>
      <c r="E675" t="s">
        <v>277</v>
      </c>
      <c r="F675" t="s">
        <v>124</v>
      </c>
      <c r="G675" t="s">
        <v>283</v>
      </c>
      <c r="K675" t="s">
        <v>139</v>
      </c>
      <c r="L675" t="s">
        <v>501</v>
      </c>
      <c r="N675">
        <v>7</v>
      </c>
      <c r="P675">
        <v>12</v>
      </c>
      <c r="R675" s="18">
        <v>1</v>
      </c>
      <c r="T675">
        <v>0.02</v>
      </c>
      <c r="U675" s="1"/>
      <c r="V675" s="1"/>
      <c r="W675" s="1">
        <v>0.42</v>
      </c>
      <c r="X675" s="20"/>
      <c r="Y675" s="1"/>
      <c r="Z675" s="20">
        <v>0.42</v>
      </c>
      <c r="AA675" s="20"/>
      <c r="AB675" s="20"/>
      <c r="AC675" s="20"/>
      <c r="AD675" s="20"/>
      <c r="AE675" s="20"/>
      <c r="AF675" s="20"/>
      <c r="AG675" s="20">
        <v>1.05</v>
      </c>
      <c r="AI675" s="20"/>
      <c r="AJ675" s="20">
        <v>1.05</v>
      </c>
      <c r="AK675" s="20"/>
      <c r="AL675" s="20"/>
      <c r="AM675" s="20"/>
      <c r="AP675" s="20"/>
      <c r="AQ675" s="18">
        <v>0.26</v>
      </c>
      <c r="AS675" s="20"/>
      <c r="AT675" s="18">
        <v>0.26</v>
      </c>
      <c r="BA675">
        <v>0.15</v>
      </c>
      <c r="BD675" s="18">
        <v>0.15</v>
      </c>
    </row>
    <row r="676" spans="4:56">
      <c r="D676" t="s">
        <v>676</v>
      </c>
      <c r="E676" t="s">
        <v>277</v>
      </c>
      <c r="F676" t="s">
        <v>124</v>
      </c>
      <c r="G676" t="s">
        <v>283</v>
      </c>
      <c r="K676" t="s">
        <v>139</v>
      </c>
      <c r="L676" t="s">
        <v>501</v>
      </c>
      <c r="N676">
        <v>7</v>
      </c>
      <c r="P676">
        <v>18</v>
      </c>
      <c r="R676" s="18">
        <v>1</v>
      </c>
      <c r="T676">
        <v>0.02</v>
      </c>
      <c r="U676" s="1"/>
      <c r="V676" s="1"/>
      <c r="W676" s="1">
        <v>1.04</v>
      </c>
      <c r="X676" s="20"/>
      <c r="Y676" s="1"/>
      <c r="Z676" s="20">
        <v>1.04</v>
      </c>
      <c r="AA676" s="20"/>
      <c r="AB676" s="20"/>
      <c r="AC676" s="20"/>
      <c r="AD676" s="20"/>
      <c r="AE676" s="20"/>
      <c r="AF676" s="20"/>
      <c r="AG676" s="20">
        <v>2.33</v>
      </c>
      <c r="AI676" s="20"/>
      <c r="AJ676" s="20">
        <v>2.33</v>
      </c>
      <c r="AK676" s="20"/>
      <c r="AL676" s="20"/>
      <c r="AM676" s="20"/>
      <c r="AP676" s="20"/>
      <c r="AQ676" s="18">
        <v>0.64</v>
      </c>
      <c r="AS676" s="20"/>
      <c r="AT676" s="18">
        <v>0.64</v>
      </c>
      <c r="BA676">
        <v>0.35</v>
      </c>
      <c r="BD676" s="18">
        <v>0.35</v>
      </c>
    </row>
    <row r="677" spans="4:56">
      <c r="D677" t="s">
        <v>676</v>
      </c>
      <c r="E677" t="s">
        <v>277</v>
      </c>
      <c r="F677" t="s">
        <v>124</v>
      </c>
      <c r="G677" t="s">
        <v>283</v>
      </c>
      <c r="K677" t="s">
        <v>139</v>
      </c>
      <c r="L677" t="s">
        <v>501</v>
      </c>
      <c r="N677">
        <v>7</v>
      </c>
      <c r="P677">
        <v>24</v>
      </c>
      <c r="R677" s="18">
        <v>1</v>
      </c>
      <c r="T677">
        <v>0.02</v>
      </c>
      <c r="U677" s="1"/>
      <c r="V677" s="1"/>
      <c r="W677" s="1">
        <v>0.44</v>
      </c>
      <c r="X677" s="20"/>
      <c r="Y677" s="1"/>
      <c r="Z677" s="20">
        <v>0.44</v>
      </c>
      <c r="AA677" s="20"/>
      <c r="AB677" s="20"/>
      <c r="AC677" s="20"/>
      <c r="AD677" s="20"/>
      <c r="AE677" s="20"/>
      <c r="AF677" s="20"/>
      <c r="AG677" s="20">
        <v>0.99</v>
      </c>
      <c r="AI677" s="20"/>
      <c r="AJ677" s="20">
        <v>0.99</v>
      </c>
      <c r="AK677" s="20"/>
      <c r="AL677" s="20"/>
      <c r="AM677" s="20"/>
      <c r="AP677" s="20"/>
      <c r="AQ677" s="18">
        <v>0.27</v>
      </c>
      <c r="AS677" s="20"/>
      <c r="AT677" s="18">
        <v>0.27</v>
      </c>
      <c r="BA677">
        <v>0.14000000000000001</v>
      </c>
      <c r="BD677" s="18">
        <v>0.14000000000000001</v>
      </c>
    </row>
    <row r="678" spans="4:56">
      <c r="D678" t="s">
        <v>676</v>
      </c>
      <c r="E678" t="s">
        <v>222</v>
      </c>
      <c r="F678" t="s">
        <v>124</v>
      </c>
      <c r="G678" t="s">
        <v>283</v>
      </c>
      <c r="K678" t="s">
        <v>139</v>
      </c>
      <c r="L678" t="s">
        <v>501</v>
      </c>
      <c r="N678">
        <v>4</v>
      </c>
      <c r="P678">
        <v>10</v>
      </c>
      <c r="R678" s="18">
        <v>1</v>
      </c>
      <c r="T678">
        <v>0.02</v>
      </c>
      <c r="U678" s="1"/>
      <c r="V678" s="1"/>
      <c r="W678" s="1">
        <v>0.62</v>
      </c>
      <c r="X678" s="20"/>
      <c r="Y678" s="1"/>
      <c r="Z678" s="20">
        <v>0.62</v>
      </c>
      <c r="AA678" s="20"/>
      <c r="AB678" s="20"/>
      <c r="AC678" s="20"/>
      <c r="AD678" s="20"/>
      <c r="AE678" s="20"/>
      <c r="AF678" s="20"/>
      <c r="AG678" s="20">
        <v>0.84</v>
      </c>
      <c r="AI678" s="20"/>
      <c r="AJ678" s="20">
        <v>0.84</v>
      </c>
      <c r="AK678" s="20"/>
      <c r="AL678" s="20"/>
      <c r="AM678" s="20"/>
      <c r="AP678" s="20"/>
      <c r="AQ678" s="18">
        <v>0.47</v>
      </c>
      <c r="AS678" s="20"/>
      <c r="AT678" s="18">
        <v>0.47</v>
      </c>
      <c r="BA678">
        <v>0.97</v>
      </c>
      <c r="BD678" s="18">
        <v>0.97</v>
      </c>
    </row>
    <row r="679" spans="4:56">
      <c r="D679" t="s">
        <v>676</v>
      </c>
      <c r="E679" t="s">
        <v>222</v>
      </c>
      <c r="F679" t="s">
        <v>124</v>
      </c>
      <c r="G679" t="s">
        <v>283</v>
      </c>
      <c r="K679" t="s">
        <v>139</v>
      </c>
      <c r="L679" t="s">
        <v>501</v>
      </c>
      <c r="N679">
        <v>4</v>
      </c>
      <c r="P679">
        <v>15</v>
      </c>
      <c r="R679" s="18">
        <v>1</v>
      </c>
      <c r="T679">
        <v>0.02</v>
      </c>
      <c r="U679" s="1"/>
      <c r="V679" s="1"/>
      <c r="W679" s="1">
        <v>0.33</v>
      </c>
      <c r="X679" s="20"/>
      <c r="Y679" s="1"/>
      <c r="Z679" s="20">
        <v>0.33</v>
      </c>
      <c r="AA679" s="20"/>
      <c r="AB679" s="20"/>
      <c r="AC679" s="20"/>
      <c r="AD679" s="20"/>
      <c r="AE679" s="20"/>
      <c r="AF679" s="20"/>
      <c r="AG679" s="20">
        <v>0.44</v>
      </c>
      <c r="AI679" s="20"/>
      <c r="AJ679" s="20">
        <v>0.44</v>
      </c>
      <c r="AK679" s="20"/>
      <c r="AL679" s="20"/>
      <c r="AM679" s="20"/>
      <c r="AP679" s="20"/>
      <c r="AQ679" s="18">
        <v>0.24</v>
      </c>
      <c r="AS679" s="20"/>
      <c r="AT679" s="18">
        <v>0.24</v>
      </c>
      <c r="BA679">
        <v>0.44</v>
      </c>
      <c r="BD679" s="18">
        <v>0.44</v>
      </c>
    </row>
    <row r="680" spans="4:56">
      <c r="D680" t="s">
        <v>676</v>
      </c>
      <c r="E680" t="s">
        <v>222</v>
      </c>
      <c r="F680" t="s">
        <v>124</v>
      </c>
      <c r="G680" t="s">
        <v>283</v>
      </c>
      <c r="K680" t="s">
        <v>139</v>
      </c>
      <c r="L680" t="s">
        <v>501</v>
      </c>
      <c r="N680">
        <v>4</v>
      </c>
      <c r="P680">
        <v>20</v>
      </c>
      <c r="R680" s="18">
        <v>1</v>
      </c>
      <c r="T680">
        <v>0.02</v>
      </c>
      <c r="U680" s="1"/>
      <c r="V680" s="1"/>
      <c r="W680" s="1">
        <v>1.44</v>
      </c>
      <c r="X680" s="20"/>
      <c r="Y680" s="1"/>
      <c r="Z680" s="20">
        <v>1.44</v>
      </c>
      <c r="AA680" s="20"/>
      <c r="AB680" s="20"/>
      <c r="AC680" s="20"/>
      <c r="AD680" s="20"/>
      <c r="AE680" s="20"/>
      <c r="AF680" s="20"/>
      <c r="AG680" s="20">
        <v>1.71</v>
      </c>
      <c r="AI680" s="20"/>
      <c r="AJ680" s="20">
        <v>1.71</v>
      </c>
      <c r="AK680" s="20"/>
      <c r="AL680" s="20"/>
      <c r="AM680" s="20"/>
      <c r="AP680" s="20"/>
      <c r="AQ680" s="18">
        <v>1.02</v>
      </c>
      <c r="AS680" s="20"/>
      <c r="AT680" s="18">
        <v>1.02</v>
      </c>
      <c r="BA680">
        <v>1.94</v>
      </c>
      <c r="BD680" s="18">
        <v>1.94</v>
      </c>
    </row>
    <row r="681" spans="4:56">
      <c r="D681" t="s">
        <v>676</v>
      </c>
      <c r="E681" t="s">
        <v>222</v>
      </c>
      <c r="F681" t="s">
        <v>124</v>
      </c>
      <c r="G681" t="s">
        <v>283</v>
      </c>
      <c r="K681" t="s">
        <v>139</v>
      </c>
      <c r="L681" t="s">
        <v>501</v>
      </c>
      <c r="N681">
        <v>9</v>
      </c>
      <c r="P681">
        <v>20</v>
      </c>
      <c r="R681" s="18">
        <v>1</v>
      </c>
      <c r="T681">
        <v>0.02</v>
      </c>
      <c r="U681" s="1"/>
      <c r="V681" s="1"/>
      <c r="W681" s="1">
        <v>0.28999999999999998</v>
      </c>
      <c r="X681" s="20"/>
      <c r="Y681" s="1"/>
      <c r="Z681" s="20">
        <v>0.28999999999999998</v>
      </c>
      <c r="AA681" s="20"/>
      <c r="AB681" s="20"/>
      <c r="AC681" s="20"/>
      <c r="AD681" s="20"/>
      <c r="AE681" s="20"/>
      <c r="AF681" s="20"/>
      <c r="AG681" s="20">
        <v>0.41</v>
      </c>
      <c r="AI681" s="20"/>
      <c r="AJ681" s="20">
        <v>0.41</v>
      </c>
      <c r="AK681" s="20"/>
      <c r="AL681" s="20"/>
      <c r="AM681" s="20"/>
      <c r="AP681" s="20"/>
      <c r="AQ681" s="18">
        <v>0.19</v>
      </c>
      <c r="AS681" s="20"/>
      <c r="AT681" s="18">
        <v>0.19</v>
      </c>
      <c r="BA681">
        <v>0.37</v>
      </c>
      <c r="BD681" s="18">
        <v>0.37</v>
      </c>
    </row>
    <row r="682" spans="4:56">
      <c r="D682" t="s">
        <v>676</v>
      </c>
      <c r="E682" t="s">
        <v>222</v>
      </c>
      <c r="F682" t="s">
        <v>124</v>
      </c>
      <c r="G682" t="s">
        <v>283</v>
      </c>
      <c r="K682" t="s">
        <v>139</v>
      </c>
      <c r="L682" t="s">
        <v>501</v>
      </c>
      <c r="N682">
        <v>9</v>
      </c>
      <c r="P682">
        <v>30</v>
      </c>
      <c r="R682" s="18">
        <v>1</v>
      </c>
      <c r="T682">
        <v>0.02</v>
      </c>
      <c r="U682" s="1"/>
      <c r="V682" s="1"/>
      <c r="W682" s="1">
        <v>0.22</v>
      </c>
      <c r="X682" s="20"/>
      <c r="Y682" s="1"/>
      <c r="Z682" s="20">
        <v>0.22</v>
      </c>
      <c r="AA682" s="20"/>
      <c r="AB682" s="20"/>
      <c r="AC682" s="20"/>
      <c r="AD682" s="20"/>
      <c r="AE682" s="20"/>
      <c r="AF682" s="20"/>
      <c r="AG682" s="20">
        <v>0.42</v>
      </c>
      <c r="AI682" s="20"/>
      <c r="AJ682" s="20">
        <v>0.42</v>
      </c>
      <c r="AK682" s="20"/>
      <c r="AL682" s="20"/>
      <c r="AM682" s="20"/>
      <c r="AP682" s="20"/>
      <c r="AQ682" s="18">
        <v>0.15</v>
      </c>
      <c r="AS682" s="20"/>
      <c r="AT682" s="18">
        <v>0.15</v>
      </c>
      <c r="BA682">
        <v>0.27</v>
      </c>
      <c r="BD682" s="18">
        <v>0.27</v>
      </c>
    </row>
    <row r="683" spans="4:56">
      <c r="D683" t="s">
        <v>676</v>
      </c>
      <c r="E683" t="s">
        <v>222</v>
      </c>
      <c r="F683" t="s">
        <v>124</v>
      </c>
      <c r="G683" t="s">
        <v>283</v>
      </c>
      <c r="K683" t="s">
        <v>139</v>
      </c>
      <c r="L683" t="s">
        <v>501</v>
      </c>
      <c r="N683">
        <v>9</v>
      </c>
      <c r="P683">
        <v>40</v>
      </c>
      <c r="R683" s="18">
        <v>1</v>
      </c>
      <c r="T683">
        <v>0.02</v>
      </c>
      <c r="U683" s="1"/>
      <c r="V683" s="1"/>
      <c r="W683" s="1">
        <v>0.18</v>
      </c>
      <c r="X683" s="20"/>
      <c r="Y683" s="1"/>
      <c r="Z683" s="20">
        <v>0.18</v>
      </c>
      <c r="AA683" s="20"/>
      <c r="AB683" s="20"/>
      <c r="AC683" s="20"/>
      <c r="AD683" s="20"/>
      <c r="AE683" s="20"/>
      <c r="AF683" s="20"/>
      <c r="AG683" s="20">
        <v>0.34</v>
      </c>
      <c r="AI683" s="20"/>
      <c r="AJ683" s="20">
        <v>0.34</v>
      </c>
      <c r="AK683" s="20"/>
      <c r="AL683" s="20"/>
      <c r="AM683" s="20"/>
      <c r="AP683" s="20"/>
      <c r="AQ683" s="18">
        <v>0.13</v>
      </c>
      <c r="AS683" s="20"/>
      <c r="AT683" s="18">
        <v>0.13</v>
      </c>
      <c r="BA683">
        <v>0.22</v>
      </c>
      <c r="BD683" s="18">
        <v>0.22</v>
      </c>
    </row>
    <row r="684" spans="4:56">
      <c r="D684" t="s">
        <v>676</v>
      </c>
      <c r="E684" t="s">
        <v>261</v>
      </c>
      <c r="F684" t="s">
        <v>124</v>
      </c>
      <c r="G684" t="s">
        <v>283</v>
      </c>
      <c r="K684" t="s">
        <v>139</v>
      </c>
      <c r="L684" t="s">
        <v>501</v>
      </c>
      <c r="P684">
        <v>10</v>
      </c>
      <c r="R684" s="18">
        <v>1</v>
      </c>
      <c r="T684">
        <v>0.02</v>
      </c>
      <c r="U684" s="1"/>
      <c r="V684" s="1"/>
      <c r="W684" s="1">
        <v>0.02</v>
      </c>
      <c r="X684" s="20"/>
      <c r="Y684" s="1"/>
      <c r="Z684" s="20">
        <v>0.02</v>
      </c>
      <c r="AA684" s="20"/>
      <c r="AB684" s="20"/>
      <c r="AC684" s="20"/>
      <c r="AD684" s="20"/>
      <c r="AE684" s="20"/>
      <c r="AF684" s="20"/>
      <c r="AG684" s="20">
        <v>0.11</v>
      </c>
      <c r="AI684" s="20"/>
      <c r="AJ684" s="20">
        <v>0.11</v>
      </c>
      <c r="AK684" s="20"/>
      <c r="AL684" s="20"/>
      <c r="AM684" s="20"/>
      <c r="AP684" s="20"/>
      <c r="AQ684" s="18">
        <v>0.02</v>
      </c>
      <c r="AS684" s="20"/>
      <c r="AT684" s="18">
        <v>0.02</v>
      </c>
      <c r="BA684">
        <v>0.02</v>
      </c>
      <c r="BD684" s="18">
        <v>0.02</v>
      </c>
    </row>
    <row r="685" spans="4:56">
      <c r="D685" t="s">
        <v>676</v>
      </c>
      <c r="E685" t="s">
        <v>261</v>
      </c>
      <c r="F685" t="s">
        <v>124</v>
      </c>
      <c r="G685" t="s">
        <v>283</v>
      </c>
      <c r="K685" t="s">
        <v>139</v>
      </c>
      <c r="L685" t="s">
        <v>501</v>
      </c>
      <c r="P685">
        <v>15</v>
      </c>
      <c r="R685" s="18">
        <v>1</v>
      </c>
      <c r="T685">
        <v>0.02</v>
      </c>
      <c r="U685" s="1"/>
      <c r="V685" s="1"/>
      <c r="W685" s="1">
        <v>0.02</v>
      </c>
      <c r="X685" s="20"/>
      <c r="Y685" s="1"/>
      <c r="Z685" s="20">
        <v>0.02</v>
      </c>
      <c r="AA685" s="20"/>
      <c r="AB685" s="20"/>
      <c r="AC685" s="20"/>
      <c r="AD685" s="20"/>
      <c r="AE685" s="20"/>
      <c r="AF685" s="20"/>
      <c r="AG685" s="20">
        <v>0.11</v>
      </c>
      <c r="AI685" s="20"/>
      <c r="AJ685" s="20">
        <v>0.11</v>
      </c>
      <c r="AK685" s="20"/>
      <c r="AL685" s="20"/>
      <c r="AM685" s="20"/>
      <c r="AP685" s="20"/>
      <c r="AQ685" s="18">
        <v>0.02</v>
      </c>
      <c r="AS685" s="20"/>
      <c r="AT685" s="18">
        <v>0.02</v>
      </c>
      <c r="BA685">
        <v>0.02</v>
      </c>
      <c r="BD685" s="18">
        <v>0.02</v>
      </c>
    </row>
    <row r="686" spans="4:56">
      <c r="D686" t="s">
        <v>676</v>
      </c>
      <c r="E686" t="s">
        <v>261</v>
      </c>
      <c r="F686" t="s">
        <v>124</v>
      </c>
      <c r="G686" t="s">
        <v>283</v>
      </c>
      <c r="K686" t="s">
        <v>139</v>
      </c>
      <c r="L686" t="s">
        <v>501</v>
      </c>
      <c r="P686">
        <v>20</v>
      </c>
      <c r="R686" s="18">
        <v>1</v>
      </c>
      <c r="T686">
        <v>0.02</v>
      </c>
      <c r="U686" s="1"/>
      <c r="V686" s="1"/>
      <c r="W686" s="1">
        <v>0.02</v>
      </c>
      <c r="X686" s="20"/>
      <c r="Y686" s="1"/>
      <c r="Z686" s="20">
        <v>0.02</v>
      </c>
      <c r="AA686" s="20"/>
      <c r="AB686" s="20"/>
      <c r="AC686" s="20"/>
      <c r="AD686" s="20"/>
      <c r="AE686" s="20"/>
      <c r="AF686" s="20"/>
      <c r="AG686" s="20">
        <v>0.13</v>
      </c>
      <c r="AI686" s="20"/>
      <c r="AJ686" s="20">
        <v>0.13</v>
      </c>
      <c r="AK686" s="20"/>
      <c r="AL686" s="20"/>
      <c r="AM686" s="20"/>
      <c r="AP686" s="20"/>
      <c r="AQ686" s="18">
        <v>0.02</v>
      </c>
      <c r="AS686" s="20"/>
      <c r="AT686" s="18">
        <v>0.02</v>
      </c>
      <c r="BA686">
        <v>0.03</v>
      </c>
      <c r="BD686" s="18">
        <v>0.03</v>
      </c>
    </row>
    <row r="687" spans="4:56">
      <c r="D687" t="s">
        <v>676</v>
      </c>
      <c r="E687" t="s">
        <v>261</v>
      </c>
      <c r="F687" t="s">
        <v>124</v>
      </c>
      <c r="G687" t="s">
        <v>283</v>
      </c>
      <c r="K687" t="s">
        <v>139</v>
      </c>
      <c r="L687" t="s">
        <v>501</v>
      </c>
      <c r="P687">
        <v>4</v>
      </c>
      <c r="R687" s="18">
        <v>1</v>
      </c>
      <c r="T687">
        <v>0.02</v>
      </c>
      <c r="U687" s="1"/>
      <c r="V687" s="1"/>
      <c r="W687" s="1">
        <v>0.02</v>
      </c>
      <c r="X687" s="20"/>
      <c r="Y687" s="1"/>
      <c r="Z687" s="20">
        <v>0.02</v>
      </c>
      <c r="AA687" s="20"/>
      <c r="AB687" s="20"/>
      <c r="AC687" s="20"/>
      <c r="AD687" s="20"/>
      <c r="AE687" s="20"/>
      <c r="AF687" s="20"/>
      <c r="AG687" s="20">
        <v>0.12</v>
      </c>
      <c r="AI687" s="20"/>
      <c r="AJ687" s="20">
        <v>0.12</v>
      </c>
      <c r="AK687" s="20"/>
      <c r="AL687" s="20"/>
      <c r="AM687" s="20"/>
      <c r="AP687" s="20"/>
      <c r="AQ687" s="18">
        <v>0.02</v>
      </c>
      <c r="AS687" s="20"/>
      <c r="AT687" s="18">
        <v>0.02</v>
      </c>
      <c r="BA687">
        <v>0.02</v>
      </c>
      <c r="BD687" s="18">
        <v>0.02</v>
      </c>
    </row>
    <row r="688" spans="4:56">
      <c r="D688" t="s">
        <v>676</v>
      </c>
      <c r="E688" t="s">
        <v>261</v>
      </c>
      <c r="F688" t="s">
        <v>124</v>
      </c>
      <c r="G688" t="s">
        <v>283</v>
      </c>
      <c r="K688" t="s">
        <v>139</v>
      </c>
      <c r="L688" t="s">
        <v>501</v>
      </c>
      <c r="P688">
        <v>10</v>
      </c>
      <c r="R688" s="18">
        <v>1</v>
      </c>
      <c r="T688">
        <v>0.02</v>
      </c>
      <c r="U688" s="1"/>
      <c r="V688" s="1"/>
      <c r="W688" s="1">
        <v>0.01</v>
      </c>
      <c r="X688" s="20"/>
      <c r="Y688" s="1"/>
      <c r="Z688" s="20">
        <v>0.01</v>
      </c>
      <c r="AA688" s="20"/>
      <c r="AB688" s="20"/>
      <c r="AC688" s="20"/>
      <c r="AD688" s="20"/>
      <c r="AE688" s="20"/>
      <c r="AF688" s="20"/>
      <c r="AG688" s="20">
        <v>0.08</v>
      </c>
      <c r="AI688" s="20"/>
      <c r="AJ688" s="20">
        <v>0.08</v>
      </c>
      <c r="AK688" s="20"/>
      <c r="AL688" s="20"/>
      <c r="AM688" s="20"/>
      <c r="AP688" s="20"/>
      <c r="AQ688" s="18">
        <v>0.02</v>
      </c>
      <c r="AS688" s="20"/>
      <c r="AT688" s="18">
        <v>0.02</v>
      </c>
      <c r="BA688">
        <v>0.03</v>
      </c>
      <c r="BD688" s="18">
        <v>0.03</v>
      </c>
    </row>
    <row r="689" spans="4:56">
      <c r="D689" t="s">
        <v>676</v>
      </c>
      <c r="E689" t="s">
        <v>261</v>
      </c>
      <c r="F689" t="s">
        <v>124</v>
      </c>
      <c r="G689" t="s">
        <v>283</v>
      </c>
      <c r="K689" t="s">
        <v>139</v>
      </c>
      <c r="L689" t="s">
        <v>501</v>
      </c>
      <c r="P689">
        <v>15</v>
      </c>
      <c r="R689" s="18">
        <v>1</v>
      </c>
      <c r="T689">
        <v>0.02</v>
      </c>
      <c r="U689" s="1"/>
      <c r="V689" s="1"/>
      <c r="W689" s="1">
        <v>0.01</v>
      </c>
      <c r="X689" s="20"/>
      <c r="Y689" s="1"/>
      <c r="Z689" s="20">
        <v>0.01</v>
      </c>
      <c r="AA689" s="20"/>
      <c r="AB689" s="20"/>
      <c r="AC689" s="20"/>
      <c r="AD689" s="20"/>
      <c r="AE689" s="20"/>
      <c r="AF689" s="20"/>
      <c r="AG689" s="20">
        <v>0.05</v>
      </c>
      <c r="AI689" s="20"/>
      <c r="AJ689" s="20">
        <v>0.05</v>
      </c>
      <c r="AK689" s="20"/>
      <c r="AL689" s="20"/>
      <c r="AM689" s="20"/>
      <c r="AP689" s="20"/>
      <c r="AQ689" s="18">
        <v>0.02</v>
      </c>
      <c r="AS689" s="20"/>
      <c r="AT689" s="18">
        <v>0.02</v>
      </c>
      <c r="BA689">
        <v>0.04</v>
      </c>
      <c r="BD689" s="18">
        <v>0.04</v>
      </c>
    </row>
    <row r="690" spans="4:56">
      <c r="D690" t="s">
        <v>676</v>
      </c>
      <c r="E690" t="s">
        <v>261</v>
      </c>
      <c r="F690" t="s">
        <v>124</v>
      </c>
      <c r="G690" t="s">
        <v>283</v>
      </c>
      <c r="K690" t="s">
        <v>139</v>
      </c>
      <c r="L690" t="s">
        <v>501</v>
      </c>
      <c r="P690">
        <v>20</v>
      </c>
      <c r="R690" s="18">
        <v>1</v>
      </c>
      <c r="T690">
        <v>0.02</v>
      </c>
      <c r="U690" s="1"/>
      <c r="V690" s="1"/>
      <c r="W690" s="1">
        <v>0.01</v>
      </c>
      <c r="X690" s="20"/>
      <c r="Y690" s="1"/>
      <c r="Z690" s="20">
        <v>0.01</v>
      </c>
      <c r="AA690" s="20"/>
      <c r="AB690" s="20"/>
      <c r="AC690" s="20"/>
      <c r="AD690" s="20"/>
      <c r="AE690" s="20"/>
      <c r="AF690" s="20"/>
      <c r="AG690" s="20">
        <v>0.05</v>
      </c>
      <c r="AI690" s="20"/>
      <c r="AJ690" s="20">
        <v>0.05</v>
      </c>
      <c r="AK690" s="20"/>
      <c r="AL690" s="20"/>
      <c r="AM690" s="20"/>
      <c r="AP690" s="20"/>
      <c r="AQ690" s="18">
        <v>0.02</v>
      </c>
      <c r="AS690" s="20"/>
      <c r="AT690" s="18">
        <v>0.02</v>
      </c>
      <c r="BA690">
        <v>0.03</v>
      </c>
      <c r="BD690" s="18">
        <v>0.03</v>
      </c>
    </row>
    <row r="691" spans="4:56">
      <c r="D691" t="s">
        <v>676</v>
      </c>
      <c r="E691" t="s">
        <v>261</v>
      </c>
      <c r="F691" t="s">
        <v>124</v>
      </c>
      <c r="G691" t="s">
        <v>283</v>
      </c>
      <c r="K691" t="s">
        <v>139</v>
      </c>
      <c r="L691" t="s">
        <v>501</v>
      </c>
      <c r="P691">
        <v>4</v>
      </c>
      <c r="R691" s="18">
        <v>1</v>
      </c>
      <c r="T691">
        <v>0.02</v>
      </c>
      <c r="U691" s="1"/>
      <c r="V691" s="1"/>
      <c r="W691" s="1">
        <v>0.01</v>
      </c>
      <c r="X691" s="20"/>
      <c r="Y691" s="1"/>
      <c r="Z691" s="20">
        <v>0.01</v>
      </c>
      <c r="AA691" s="20"/>
      <c r="AB691" s="20"/>
      <c r="AC691" s="20"/>
      <c r="AD691" s="20"/>
      <c r="AE691" s="20"/>
      <c r="AF691" s="20"/>
      <c r="AG691" s="20">
        <v>0.06</v>
      </c>
      <c r="AI691" s="20"/>
      <c r="AJ691" s="20">
        <v>0.06</v>
      </c>
      <c r="AK691" s="20"/>
      <c r="AL691" s="20"/>
      <c r="AM691" s="20"/>
      <c r="AP691" s="20"/>
      <c r="AQ691" s="18">
        <v>0.02</v>
      </c>
      <c r="AS691" s="20"/>
      <c r="AT691" s="18">
        <v>0.02</v>
      </c>
      <c r="BA691">
        <v>0.04</v>
      </c>
      <c r="BD691" s="18">
        <v>0.04</v>
      </c>
    </row>
    <row r="692" spans="4:56">
      <c r="D692" t="s">
        <v>676</v>
      </c>
      <c r="E692" t="s">
        <v>240</v>
      </c>
      <c r="F692" t="s">
        <v>124</v>
      </c>
      <c r="G692" t="s">
        <v>283</v>
      </c>
      <c r="K692" t="s">
        <v>126</v>
      </c>
      <c r="L692" t="s">
        <v>308</v>
      </c>
      <c r="N692">
        <v>7.5</v>
      </c>
      <c r="P692">
        <v>18</v>
      </c>
      <c r="R692" s="18">
        <v>1</v>
      </c>
      <c r="T692">
        <v>0.02</v>
      </c>
      <c r="U692" s="1"/>
      <c r="V692" s="1"/>
      <c r="W692" s="1">
        <v>0.01</v>
      </c>
      <c r="X692" s="20"/>
      <c r="Y692" s="1"/>
      <c r="Z692" s="20">
        <v>0.01</v>
      </c>
      <c r="AA692" s="20"/>
      <c r="AB692" s="20"/>
      <c r="AC692" s="20"/>
      <c r="AD692" s="20"/>
      <c r="AE692" s="20"/>
      <c r="AF692" s="20"/>
      <c r="AG692" s="20">
        <v>0.04</v>
      </c>
      <c r="AI692" s="20"/>
      <c r="AJ692" s="20">
        <v>0.04</v>
      </c>
      <c r="AK692" s="20"/>
      <c r="AL692" s="20"/>
      <c r="AM692" s="20"/>
      <c r="AP692" s="20"/>
      <c r="AQ692" s="18">
        <v>0.02</v>
      </c>
      <c r="AS692" s="20"/>
      <c r="AT692" s="18">
        <v>0.02</v>
      </c>
      <c r="BA692">
        <v>0.03</v>
      </c>
      <c r="BD692" s="18">
        <v>0.03</v>
      </c>
    </row>
    <row r="693" spans="4:56">
      <c r="D693" t="s">
        <v>676</v>
      </c>
      <c r="E693" t="s">
        <v>240</v>
      </c>
      <c r="F693" t="s">
        <v>124</v>
      </c>
      <c r="G693" t="s">
        <v>283</v>
      </c>
      <c r="K693" t="s">
        <v>126</v>
      </c>
      <c r="L693" t="s">
        <v>308</v>
      </c>
      <c r="N693">
        <v>7.5</v>
      </c>
      <c r="P693">
        <v>27</v>
      </c>
      <c r="R693" s="18">
        <v>1</v>
      </c>
      <c r="T693">
        <v>0.02</v>
      </c>
      <c r="U693" s="1"/>
      <c r="V693" s="1"/>
      <c r="W693" s="1">
        <v>0.01</v>
      </c>
      <c r="X693" s="20"/>
      <c r="Y693" s="1"/>
      <c r="Z693" s="20">
        <v>0.01</v>
      </c>
      <c r="AA693" s="20"/>
      <c r="AB693" s="20"/>
      <c r="AC693" s="20"/>
      <c r="AD693" s="20"/>
      <c r="AE693" s="20"/>
      <c r="AF693" s="20"/>
      <c r="AG693" s="20">
        <v>0.03</v>
      </c>
      <c r="AI693" s="20"/>
      <c r="AJ693" s="20">
        <v>0.03</v>
      </c>
      <c r="AK693" s="20"/>
      <c r="AL693" s="20"/>
      <c r="AM693" s="20"/>
      <c r="AP693" s="20"/>
      <c r="AQ693" s="18">
        <v>0.02</v>
      </c>
      <c r="AS693" s="20"/>
      <c r="AT693" s="18">
        <v>0.02</v>
      </c>
      <c r="BA693">
        <v>0.03</v>
      </c>
      <c r="BD693" s="18">
        <v>0.03</v>
      </c>
    </row>
    <row r="694" spans="4:56">
      <c r="D694" t="s">
        <v>676</v>
      </c>
      <c r="E694" t="s">
        <v>240</v>
      </c>
      <c r="F694" t="s">
        <v>124</v>
      </c>
      <c r="G694" t="s">
        <v>283</v>
      </c>
      <c r="K694" t="s">
        <v>126</v>
      </c>
      <c r="L694" t="s">
        <v>308</v>
      </c>
      <c r="N694">
        <v>7.5</v>
      </c>
      <c r="P694">
        <v>75</v>
      </c>
      <c r="R694" s="18">
        <v>1</v>
      </c>
      <c r="T694">
        <v>0.02</v>
      </c>
      <c r="U694" s="1"/>
      <c r="V694" s="1"/>
      <c r="W694" s="1">
        <v>0.01</v>
      </c>
      <c r="X694" s="20"/>
      <c r="Y694" s="1"/>
      <c r="Z694" s="20">
        <v>0.01</v>
      </c>
      <c r="AA694" s="20"/>
      <c r="AB694" s="20"/>
      <c r="AC694" s="20"/>
      <c r="AD694" s="20"/>
      <c r="AE694" s="20"/>
      <c r="AF694" s="20"/>
      <c r="AG694" s="20">
        <v>0.02</v>
      </c>
      <c r="AI694" s="20"/>
      <c r="AJ694" s="20">
        <v>0.02</v>
      </c>
      <c r="AK694" s="20"/>
      <c r="AL694" s="20"/>
      <c r="AM694" s="20"/>
      <c r="AP694" s="20"/>
      <c r="AQ694" s="18">
        <v>0.02</v>
      </c>
      <c r="AS694" s="20"/>
      <c r="AT694" s="18">
        <v>0.02</v>
      </c>
      <c r="BA694">
        <v>0.03</v>
      </c>
      <c r="BD694" s="18">
        <v>0.03</v>
      </c>
    </row>
    <row r="695" spans="4:56">
      <c r="D695" t="s">
        <v>676</v>
      </c>
      <c r="E695" t="s">
        <v>240</v>
      </c>
      <c r="F695" t="s">
        <v>124</v>
      </c>
      <c r="G695" t="s">
        <v>283</v>
      </c>
      <c r="K695" t="s">
        <v>126</v>
      </c>
      <c r="L695" t="s">
        <v>308</v>
      </c>
      <c r="N695">
        <v>7.5</v>
      </c>
      <c r="P695">
        <v>8</v>
      </c>
      <c r="R695" s="18">
        <v>1</v>
      </c>
      <c r="T695">
        <v>0.02</v>
      </c>
      <c r="U695" s="1"/>
      <c r="V695" s="1"/>
      <c r="W695" s="1">
        <v>0.01</v>
      </c>
      <c r="X695" s="20"/>
      <c r="Y695" s="1"/>
      <c r="Z695" s="20">
        <v>0.01</v>
      </c>
      <c r="AA695" s="20"/>
      <c r="AB695" s="20"/>
      <c r="AC695" s="20"/>
      <c r="AD695" s="20"/>
      <c r="AE695" s="20"/>
      <c r="AF695" s="20"/>
      <c r="AG695" s="20">
        <v>0.03</v>
      </c>
      <c r="AI695" s="20"/>
      <c r="AJ695" s="20">
        <v>0.03</v>
      </c>
      <c r="AK695" s="20"/>
      <c r="AL695" s="20"/>
      <c r="AM695" s="20"/>
      <c r="AP695" s="20"/>
      <c r="AQ695" s="18">
        <v>0.02</v>
      </c>
      <c r="AS695" s="20"/>
      <c r="AT695" s="18">
        <v>0.02</v>
      </c>
      <c r="BA695">
        <v>0.03</v>
      </c>
      <c r="BD695" s="18">
        <v>0.03</v>
      </c>
    </row>
    <row r="696" spans="4:56">
      <c r="D696" t="s">
        <v>676</v>
      </c>
      <c r="E696" t="s">
        <v>240</v>
      </c>
      <c r="F696" t="s">
        <v>124</v>
      </c>
      <c r="G696" t="s">
        <v>283</v>
      </c>
      <c r="K696" t="s">
        <v>126</v>
      </c>
      <c r="L696" t="s">
        <v>308</v>
      </c>
      <c r="N696">
        <v>11.5</v>
      </c>
      <c r="P696">
        <v>20</v>
      </c>
      <c r="R696" s="18">
        <v>1</v>
      </c>
      <c r="T696">
        <v>0.02</v>
      </c>
      <c r="U696" s="1"/>
      <c r="V696" s="1"/>
      <c r="W696" s="1">
        <v>0.01</v>
      </c>
      <c r="X696" s="20"/>
      <c r="Y696" s="1"/>
      <c r="Z696" s="20">
        <v>0.01</v>
      </c>
      <c r="AA696" s="20"/>
      <c r="AB696" s="20"/>
      <c r="AC696" s="20"/>
      <c r="AD696" s="20"/>
      <c r="AE696" s="20"/>
      <c r="AF696" s="20"/>
      <c r="AG696" s="20">
        <v>0.03</v>
      </c>
      <c r="AI696" s="20"/>
      <c r="AJ696" s="20">
        <v>0.03</v>
      </c>
      <c r="AK696" s="20"/>
      <c r="AL696" s="20"/>
      <c r="AM696" s="20"/>
      <c r="AP696" s="20"/>
      <c r="AQ696" s="18">
        <v>0.02</v>
      </c>
      <c r="AS696" s="20"/>
      <c r="AT696" s="18">
        <v>0.02</v>
      </c>
      <c r="BA696">
        <v>0.02</v>
      </c>
      <c r="BD696" s="18">
        <v>0.02</v>
      </c>
    </row>
    <row r="697" spans="4:56">
      <c r="D697" t="s">
        <v>676</v>
      </c>
      <c r="E697" t="s">
        <v>240</v>
      </c>
      <c r="F697" t="s">
        <v>124</v>
      </c>
      <c r="G697" t="s">
        <v>283</v>
      </c>
      <c r="K697" t="s">
        <v>126</v>
      </c>
      <c r="L697" t="s">
        <v>308</v>
      </c>
      <c r="N697">
        <v>11.5</v>
      </c>
      <c r="P697">
        <v>30</v>
      </c>
      <c r="R697" s="18">
        <v>1</v>
      </c>
      <c r="T697">
        <v>0.02</v>
      </c>
      <c r="U697" s="1"/>
      <c r="V697" s="1"/>
      <c r="W697" s="1">
        <v>0.01</v>
      </c>
      <c r="X697" s="20"/>
      <c r="Y697" s="1"/>
      <c r="Z697" s="20">
        <v>0.01</v>
      </c>
      <c r="AA697" s="20"/>
      <c r="AB697" s="20"/>
      <c r="AC697" s="20"/>
      <c r="AD697" s="20"/>
      <c r="AE697" s="20"/>
      <c r="AF697" s="20"/>
      <c r="AG697" s="20">
        <v>0.02</v>
      </c>
      <c r="AI697" s="20"/>
      <c r="AJ697" s="20">
        <v>0.02</v>
      </c>
      <c r="AK697" s="20"/>
      <c r="AL697" s="20"/>
      <c r="AM697" s="20"/>
      <c r="AP697" s="20"/>
      <c r="AQ697" s="18">
        <v>0.02</v>
      </c>
      <c r="AS697" s="20"/>
      <c r="AT697" s="18">
        <v>0.02</v>
      </c>
      <c r="BA697">
        <v>0.02</v>
      </c>
      <c r="BD697" s="18">
        <v>0.02</v>
      </c>
    </row>
    <row r="698" spans="4:56">
      <c r="D698" t="s">
        <v>676</v>
      </c>
      <c r="E698" t="s">
        <v>240</v>
      </c>
      <c r="F698" t="s">
        <v>124</v>
      </c>
      <c r="G698" t="s">
        <v>283</v>
      </c>
      <c r="K698" t="s">
        <v>126</v>
      </c>
      <c r="L698" t="s">
        <v>308</v>
      </c>
      <c r="N698">
        <v>11.5</v>
      </c>
      <c r="P698">
        <v>80</v>
      </c>
      <c r="R698" s="18">
        <v>1</v>
      </c>
      <c r="T698">
        <v>0.02</v>
      </c>
      <c r="U698" s="1"/>
      <c r="V698" s="1"/>
      <c r="W698" s="1">
        <v>0.01</v>
      </c>
      <c r="X698" s="20"/>
      <c r="Y698" s="1"/>
      <c r="Z698" s="20">
        <v>0.01</v>
      </c>
      <c r="AA698" s="20"/>
      <c r="AB698" s="20"/>
      <c r="AC698" s="20"/>
      <c r="AD698" s="20"/>
      <c r="AE698" s="20"/>
      <c r="AF698" s="20"/>
      <c r="AG698" s="20">
        <v>0.03</v>
      </c>
      <c r="AI698" s="20"/>
      <c r="AJ698" s="20">
        <v>0.03</v>
      </c>
      <c r="AK698" s="20"/>
      <c r="AL698" s="20"/>
      <c r="AM698" s="20"/>
      <c r="AP698" s="20"/>
      <c r="AQ698" s="18">
        <v>0.02</v>
      </c>
      <c r="AS698" s="20"/>
      <c r="AT698" s="18">
        <v>0.02</v>
      </c>
      <c r="BA698">
        <v>0.02</v>
      </c>
      <c r="BD698" s="18">
        <v>0.02</v>
      </c>
    </row>
    <row r="699" spans="4:56">
      <c r="D699" t="s">
        <v>676</v>
      </c>
      <c r="E699" t="s">
        <v>240</v>
      </c>
      <c r="F699" t="s">
        <v>124</v>
      </c>
      <c r="G699" t="s">
        <v>283</v>
      </c>
      <c r="K699" t="s">
        <v>126</v>
      </c>
      <c r="L699" t="s">
        <v>308</v>
      </c>
      <c r="N699">
        <v>11.5</v>
      </c>
      <c r="P699">
        <v>9</v>
      </c>
      <c r="R699" s="18">
        <v>1</v>
      </c>
      <c r="T699">
        <v>0.02</v>
      </c>
      <c r="U699" s="1"/>
      <c r="V699" s="1"/>
      <c r="W699" s="1">
        <v>0.01</v>
      </c>
      <c r="X699" s="20"/>
      <c r="Y699" s="1"/>
      <c r="Z699" s="20">
        <v>0.01</v>
      </c>
      <c r="AA699" s="20"/>
      <c r="AB699" s="20"/>
      <c r="AC699" s="20"/>
      <c r="AD699" s="20"/>
      <c r="AE699" s="20"/>
      <c r="AF699" s="20"/>
      <c r="AG699" s="20">
        <v>0.02</v>
      </c>
      <c r="AI699" s="20"/>
      <c r="AJ699" s="20">
        <v>0.02</v>
      </c>
      <c r="AK699" s="20"/>
      <c r="AL699" s="20"/>
      <c r="AM699" s="20"/>
      <c r="AP699" s="20"/>
      <c r="AQ699" s="18">
        <v>0.02</v>
      </c>
      <c r="AS699" s="20"/>
      <c r="AT699" s="18">
        <v>0.02</v>
      </c>
      <c r="BA699">
        <v>0.02</v>
      </c>
      <c r="BD699" s="18">
        <v>0.02</v>
      </c>
    </row>
    <row r="700" spans="4:56">
      <c r="D700" t="s">
        <v>676</v>
      </c>
      <c r="E700" t="s">
        <v>123</v>
      </c>
      <c r="F700" t="s">
        <v>124</v>
      </c>
      <c r="G700" t="s">
        <v>283</v>
      </c>
      <c r="K700" t="s">
        <v>126</v>
      </c>
      <c r="L700" t="s">
        <v>308</v>
      </c>
      <c r="N700">
        <v>4</v>
      </c>
      <c r="P700">
        <v>6</v>
      </c>
      <c r="R700" s="18">
        <v>1</v>
      </c>
      <c r="T700">
        <v>0.02</v>
      </c>
      <c r="U700" s="1"/>
      <c r="V700" s="1"/>
      <c r="W700" s="1">
        <v>0.61</v>
      </c>
      <c r="X700" s="20"/>
      <c r="Y700" s="1"/>
      <c r="Z700" s="20">
        <v>0.61</v>
      </c>
      <c r="AA700" s="20"/>
      <c r="AB700" s="20"/>
      <c r="AC700" s="20"/>
      <c r="AD700" s="20"/>
      <c r="AE700" s="20"/>
      <c r="AF700" s="20"/>
      <c r="AG700" s="20">
        <v>2.52</v>
      </c>
      <c r="AI700" s="20"/>
      <c r="AJ700" s="20">
        <v>2.52</v>
      </c>
      <c r="AK700" s="20"/>
      <c r="AL700" s="20"/>
      <c r="AM700" s="20"/>
      <c r="AP700" s="20"/>
      <c r="AQ700" s="18">
        <v>0.51</v>
      </c>
      <c r="AS700" s="20"/>
      <c r="AT700" s="18">
        <v>0.51</v>
      </c>
      <c r="BA700">
        <v>0.23</v>
      </c>
      <c r="BD700" s="18">
        <v>0.23</v>
      </c>
    </row>
    <row r="701" spans="4:56">
      <c r="D701" t="s">
        <v>676</v>
      </c>
      <c r="E701" t="s">
        <v>123</v>
      </c>
      <c r="F701" t="s">
        <v>124</v>
      </c>
      <c r="G701" t="s">
        <v>283</v>
      </c>
      <c r="K701" t="s">
        <v>126</v>
      </c>
      <c r="L701" t="s">
        <v>308</v>
      </c>
      <c r="N701">
        <v>4</v>
      </c>
      <c r="P701">
        <v>9</v>
      </c>
      <c r="R701" s="18">
        <v>1</v>
      </c>
      <c r="T701">
        <v>0.02</v>
      </c>
      <c r="U701" s="1"/>
      <c r="V701" s="1"/>
      <c r="W701" s="1">
        <v>0.56000000000000005</v>
      </c>
      <c r="X701" s="20"/>
      <c r="Y701" s="1"/>
      <c r="Z701" s="20">
        <v>0.56000000000000005</v>
      </c>
      <c r="AA701" s="20"/>
      <c r="AB701" s="20"/>
      <c r="AC701" s="20"/>
      <c r="AD701" s="20"/>
      <c r="AE701" s="20"/>
      <c r="AF701" s="20"/>
      <c r="AG701" s="20">
        <v>2.17</v>
      </c>
      <c r="AI701" s="20"/>
      <c r="AJ701" s="20">
        <v>2.17</v>
      </c>
      <c r="AK701" s="20"/>
      <c r="AL701" s="20"/>
      <c r="AM701" s="20"/>
      <c r="AP701" s="20"/>
      <c r="AQ701" s="18">
        <v>0.59</v>
      </c>
      <c r="AS701" s="20"/>
      <c r="AT701" s="18">
        <v>0.59</v>
      </c>
      <c r="BA701">
        <v>0.27</v>
      </c>
      <c r="BD701" s="18">
        <v>0.27</v>
      </c>
    </row>
    <row r="702" spans="4:56">
      <c r="D702" t="s">
        <v>676</v>
      </c>
      <c r="E702" t="s">
        <v>123</v>
      </c>
      <c r="F702" t="s">
        <v>124</v>
      </c>
      <c r="G702" t="s">
        <v>283</v>
      </c>
      <c r="K702" t="s">
        <v>126</v>
      </c>
      <c r="L702" t="s">
        <v>308</v>
      </c>
      <c r="N702">
        <v>4</v>
      </c>
      <c r="P702">
        <v>12</v>
      </c>
      <c r="R702" s="18">
        <v>1</v>
      </c>
      <c r="T702">
        <v>0.02</v>
      </c>
      <c r="U702" s="1"/>
      <c r="V702" s="1"/>
      <c r="W702" s="1">
        <v>0.7</v>
      </c>
      <c r="X702" s="20"/>
      <c r="Y702" s="1"/>
      <c r="Z702" s="20">
        <v>0.7</v>
      </c>
      <c r="AA702" s="20"/>
      <c r="AB702" s="20"/>
      <c r="AC702" s="20"/>
      <c r="AD702" s="20"/>
      <c r="AE702" s="20"/>
      <c r="AF702" s="20"/>
      <c r="AG702" s="20">
        <v>2.2999999999999998</v>
      </c>
      <c r="AI702" s="20"/>
      <c r="AJ702" s="20">
        <v>2.2999999999999998</v>
      </c>
      <c r="AK702" s="20"/>
      <c r="AL702" s="20"/>
      <c r="AM702" s="20"/>
      <c r="AP702" s="20"/>
      <c r="AQ702" s="18">
        <v>0.81</v>
      </c>
      <c r="AS702" s="20"/>
      <c r="AT702" s="18">
        <v>0.81</v>
      </c>
      <c r="BA702">
        <v>0.3</v>
      </c>
      <c r="BD702" s="18">
        <v>0.3</v>
      </c>
    </row>
    <row r="703" spans="4:56">
      <c r="D703" t="s">
        <v>676</v>
      </c>
      <c r="E703" t="s">
        <v>123</v>
      </c>
      <c r="F703" t="s">
        <v>124</v>
      </c>
      <c r="G703" t="s">
        <v>283</v>
      </c>
      <c r="K703" t="s">
        <v>126</v>
      </c>
      <c r="L703" t="s">
        <v>308</v>
      </c>
      <c r="N703">
        <v>7</v>
      </c>
      <c r="P703">
        <v>8</v>
      </c>
      <c r="R703" s="18">
        <v>1</v>
      </c>
      <c r="T703">
        <v>0.02</v>
      </c>
      <c r="U703" s="1"/>
      <c r="V703" s="1"/>
      <c r="W703" s="1">
        <v>1.24</v>
      </c>
      <c r="X703" s="20"/>
      <c r="Y703" s="1"/>
      <c r="Z703" s="20">
        <v>1.24</v>
      </c>
      <c r="AA703" s="20"/>
      <c r="AB703" s="20"/>
      <c r="AC703" s="20"/>
      <c r="AD703" s="20"/>
      <c r="AE703" s="20"/>
      <c r="AF703" s="20"/>
      <c r="AG703" s="20">
        <v>3.86</v>
      </c>
      <c r="AI703" s="20"/>
      <c r="AJ703" s="20">
        <v>3.86</v>
      </c>
      <c r="AK703" s="20"/>
      <c r="AL703" s="20"/>
      <c r="AM703" s="20"/>
      <c r="AP703" s="20"/>
      <c r="AQ703" s="18">
        <v>1.0900000000000001</v>
      </c>
      <c r="AS703" s="20"/>
      <c r="AT703" s="18">
        <v>1.0900000000000001</v>
      </c>
      <c r="BA703">
        <v>0.42</v>
      </c>
      <c r="BD703" s="18">
        <v>0.42</v>
      </c>
    </row>
    <row r="704" spans="4:56">
      <c r="D704" t="s">
        <v>676</v>
      </c>
      <c r="E704" t="s">
        <v>123</v>
      </c>
      <c r="F704" t="s">
        <v>124</v>
      </c>
      <c r="G704" t="s">
        <v>283</v>
      </c>
      <c r="K704" t="s">
        <v>126</v>
      </c>
      <c r="L704" t="s">
        <v>308</v>
      </c>
      <c r="N704">
        <v>7</v>
      </c>
      <c r="P704">
        <v>12</v>
      </c>
      <c r="R704" s="18">
        <v>1</v>
      </c>
      <c r="T704">
        <v>0.02</v>
      </c>
      <c r="U704" s="1"/>
      <c r="V704" s="1"/>
      <c r="W704" s="1">
        <v>1.53</v>
      </c>
      <c r="X704" s="20"/>
      <c r="Y704" s="1"/>
      <c r="Z704" s="20">
        <v>1.53</v>
      </c>
      <c r="AA704" s="20"/>
      <c r="AB704" s="20"/>
      <c r="AC704" s="20"/>
      <c r="AD704" s="20"/>
      <c r="AE704" s="20"/>
      <c r="AF704" s="20"/>
      <c r="AG704" s="20">
        <v>4.57</v>
      </c>
      <c r="AI704" s="20"/>
      <c r="AJ704" s="20">
        <v>4.57</v>
      </c>
      <c r="AK704" s="20"/>
      <c r="AL704" s="20"/>
      <c r="AM704" s="20"/>
      <c r="AP704" s="20"/>
      <c r="AQ704" s="18">
        <v>1.41</v>
      </c>
      <c r="AS704" s="20"/>
      <c r="AT704" s="18">
        <v>1.41</v>
      </c>
      <c r="BA704">
        <v>0.59</v>
      </c>
      <c r="BD704" s="18">
        <v>0.59</v>
      </c>
    </row>
    <row r="705" spans="4:56">
      <c r="D705" t="s">
        <v>676</v>
      </c>
      <c r="E705" t="s">
        <v>123</v>
      </c>
      <c r="F705" t="s">
        <v>124</v>
      </c>
      <c r="G705" t="s">
        <v>283</v>
      </c>
      <c r="K705" t="s">
        <v>126</v>
      </c>
      <c r="L705" t="s">
        <v>308</v>
      </c>
      <c r="N705">
        <v>7</v>
      </c>
      <c r="P705">
        <v>16</v>
      </c>
      <c r="R705" s="18">
        <v>1</v>
      </c>
      <c r="T705">
        <v>0.02</v>
      </c>
      <c r="U705" s="1"/>
      <c r="V705" s="1"/>
      <c r="W705" s="1">
        <v>1.93</v>
      </c>
      <c r="X705" s="20"/>
      <c r="Y705" s="1"/>
      <c r="Z705" s="20">
        <v>1.93</v>
      </c>
      <c r="AA705" s="20"/>
      <c r="AB705" s="20"/>
      <c r="AC705" s="20"/>
      <c r="AD705" s="20"/>
      <c r="AE705" s="20"/>
      <c r="AF705" s="20"/>
      <c r="AG705" s="20">
        <v>5.16</v>
      </c>
      <c r="AI705" s="20"/>
      <c r="AJ705" s="20">
        <v>5.16</v>
      </c>
      <c r="AK705" s="20"/>
      <c r="AL705" s="20"/>
      <c r="AM705" s="20"/>
      <c r="AP705" s="20"/>
      <c r="AQ705" s="18">
        <v>1.76</v>
      </c>
      <c r="AS705" s="20"/>
      <c r="AT705" s="18">
        <v>1.76</v>
      </c>
      <c r="BA705">
        <v>0.92</v>
      </c>
      <c r="BD705" s="18">
        <v>0.92</v>
      </c>
    </row>
    <row r="706" spans="4:56">
      <c r="D706" t="s">
        <v>676</v>
      </c>
      <c r="E706" t="s">
        <v>314</v>
      </c>
      <c r="F706" t="s">
        <v>124</v>
      </c>
      <c r="G706" t="s">
        <v>283</v>
      </c>
      <c r="K706" t="s">
        <v>126</v>
      </c>
      <c r="L706" t="s">
        <v>308</v>
      </c>
      <c r="N706">
        <v>4</v>
      </c>
      <c r="P706">
        <v>7.3</v>
      </c>
      <c r="R706" s="18">
        <v>1</v>
      </c>
      <c r="T706">
        <v>0.02</v>
      </c>
      <c r="U706" s="1"/>
      <c r="V706" s="1"/>
      <c r="W706" s="1">
        <v>1.53</v>
      </c>
      <c r="X706" s="20"/>
      <c r="Y706" s="1"/>
      <c r="Z706" s="20">
        <v>1.53</v>
      </c>
      <c r="AA706" s="20"/>
      <c r="AB706" s="20"/>
      <c r="AC706" s="20"/>
      <c r="AD706" s="20"/>
      <c r="AE706" s="20"/>
      <c r="AF706" s="20"/>
      <c r="AG706" s="20">
        <v>4</v>
      </c>
      <c r="AI706" s="20"/>
      <c r="AJ706" s="20">
        <v>4</v>
      </c>
      <c r="AK706" s="20"/>
      <c r="AL706" s="20"/>
      <c r="AM706" s="20"/>
      <c r="AP706" s="20"/>
      <c r="AQ706" s="18">
        <v>1.08</v>
      </c>
      <c r="AS706" s="20"/>
      <c r="AT706" s="18">
        <v>1.08</v>
      </c>
      <c r="BA706">
        <v>0.93</v>
      </c>
      <c r="BD706" s="18">
        <v>0.93</v>
      </c>
    </row>
    <row r="707" spans="4:56">
      <c r="D707" t="s">
        <v>676</v>
      </c>
      <c r="E707" t="s">
        <v>314</v>
      </c>
      <c r="F707" t="s">
        <v>124</v>
      </c>
      <c r="G707" t="s">
        <v>283</v>
      </c>
      <c r="K707" t="s">
        <v>126</v>
      </c>
      <c r="L707" t="s">
        <v>308</v>
      </c>
      <c r="N707">
        <v>4</v>
      </c>
      <c r="P707">
        <v>11</v>
      </c>
      <c r="R707" s="18">
        <v>1</v>
      </c>
      <c r="T707">
        <v>0.02</v>
      </c>
      <c r="U707" s="1"/>
      <c r="V707" s="1"/>
      <c r="W707" s="1">
        <v>2.41</v>
      </c>
      <c r="X707" s="20"/>
      <c r="Y707" s="1"/>
      <c r="Z707" s="20">
        <v>2.41</v>
      </c>
      <c r="AA707" s="20"/>
      <c r="AB707" s="20"/>
      <c r="AC707" s="20"/>
      <c r="AD707" s="20"/>
      <c r="AE707" s="20"/>
      <c r="AF707" s="20"/>
      <c r="AG707" s="20">
        <v>4.42</v>
      </c>
      <c r="AI707" s="20"/>
      <c r="AJ707" s="20">
        <v>4.42</v>
      </c>
      <c r="AK707" s="20"/>
      <c r="AL707" s="20"/>
      <c r="AM707" s="20"/>
      <c r="AP707" s="20"/>
      <c r="AQ707" s="18">
        <v>1.81</v>
      </c>
      <c r="AS707" s="20"/>
      <c r="AT707" s="18">
        <v>1.81</v>
      </c>
      <c r="BA707">
        <v>2.13</v>
      </c>
      <c r="BD707" s="18">
        <v>2.13</v>
      </c>
    </row>
    <row r="708" spans="4:56">
      <c r="D708" t="s">
        <v>676</v>
      </c>
      <c r="E708" t="s">
        <v>314</v>
      </c>
      <c r="F708" t="s">
        <v>124</v>
      </c>
      <c r="G708" t="s">
        <v>283</v>
      </c>
      <c r="K708" t="s">
        <v>126</v>
      </c>
      <c r="L708" t="s">
        <v>308</v>
      </c>
      <c r="N708">
        <v>4</v>
      </c>
      <c r="P708">
        <v>14.6</v>
      </c>
      <c r="R708" s="18">
        <v>1</v>
      </c>
      <c r="T708">
        <v>0.02</v>
      </c>
      <c r="U708" s="1"/>
      <c r="V708" s="1"/>
      <c r="W708" s="1">
        <v>0.97</v>
      </c>
      <c r="X708" s="20"/>
      <c r="Y708" s="1"/>
      <c r="Z708" s="20">
        <v>0.97</v>
      </c>
      <c r="AA708" s="20"/>
      <c r="AB708" s="20"/>
      <c r="AC708" s="20"/>
      <c r="AD708" s="20"/>
      <c r="AE708" s="20"/>
      <c r="AF708" s="20"/>
      <c r="AG708" s="20">
        <v>2.69</v>
      </c>
      <c r="AI708" s="20"/>
      <c r="AJ708" s="20">
        <v>2.69</v>
      </c>
      <c r="AK708" s="20"/>
      <c r="AL708" s="20"/>
      <c r="AM708" s="20"/>
      <c r="AP708" s="20"/>
      <c r="AQ708" s="18">
        <v>0.81</v>
      </c>
      <c r="AS708" s="20"/>
      <c r="AT708" s="18">
        <v>0.81</v>
      </c>
      <c r="BA708">
        <v>0.53</v>
      </c>
      <c r="BD708" s="18">
        <v>0.53</v>
      </c>
    </row>
    <row r="709" spans="4:56">
      <c r="D709" t="s">
        <v>676</v>
      </c>
      <c r="E709" t="s">
        <v>314</v>
      </c>
      <c r="F709" t="s">
        <v>124</v>
      </c>
      <c r="G709" t="s">
        <v>283</v>
      </c>
      <c r="K709" t="s">
        <v>126</v>
      </c>
      <c r="L709" t="s">
        <v>308</v>
      </c>
      <c r="N709">
        <v>7</v>
      </c>
      <c r="P709">
        <v>10</v>
      </c>
      <c r="R709" s="18">
        <v>1</v>
      </c>
      <c r="T709">
        <v>0.02</v>
      </c>
      <c r="U709" s="1"/>
      <c r="V709" s="1"/>
      <c r="W709" s="1">
        <v>0.48</v>
      </c>
      <c r="X709" s="20"/>
      <c r="Y709" s="1"/>
      <c r="Z709" s="20">
        <v>0.48</v>
      </c>
      <c r="AA709" s="20"/>
      <c r="AB709" s="20"/>
      <c r="AC709" s="20"/>
      <c r="AD709" s="20"/>
      <c r="AE709" s="20"/>
      <c r="AF709" s="20"/>
      <c r="AG709" s="20">
        <v>1.28</v>
      </c>
      <c r="AI709" s="20"/>
      <c r="AJ709" s="20">
        <v>1.28</v>
      </c>
      <c r="AK709" s="20"/>
      <c r="AL709" s="20"/>
      <c r="AM709" s="20"/>
      <c r="AP709" s="20"/>
      <c r="AQ709" s="18">
        <v>0.33</v>
      </c>
      <c r="AS709" s="20"/>
      <c r="AT709" s="18">
        <v>0.33</v>
      </c>
      <c r="BA709">
        <v>0.17</v>
      </c>
      <c r="BD709" s="18">
        <v>0.17</v>
      </c>
    </row>
    <row r="710" spans="4:56">
      <c r="D710" t="s">
        <v>676</v>
      </c>
      <c r="E710" t="s">
        <v>314</v>
      </c>
      <c r="F710" t="s">
        <v>124</v>
      </c>
      <c r="G710" t="s">
        <v>283</v>
      </c>
      <c r="K710" t="s">
        <v>126</v>
      </c>
      <c r="L710" t="s">
        <v>308</v>
      </c>
      <c r="N710">
        <v>7</v>
      </c>
      <c r="P710">
        <v>15</v>
      </c>
      <c r="R710" s="18">
        <v>1</v>
      </c>
      <c r="T710">
        <v>0.02</v>
      </c>
      <c r="U710" s="1"/>
      <c r="V710" s="1"/>
      <c r="W710" s="1">
        <v>0.84</v>
      </c>
      <c r="X710" s="20"/>
      <c r="Y710" s="1"/>
      <c r="Z710" s="20">
        <v>0.84</v>
      </c>
      <c r="AA710" s="20"/>
      <c r="AB710" s="20"/>
      <c r="AC710" s="20"/>
      <c r="AD710" s="20"/>
      <c r="AE710" s="20"/>
      <c r="AF710" s="20"/>
      <c r="AG710" s="20">
        <v>2.23</v>
      </c>
      <c r="AI710" s="20"/>
      <c r="AJ710" s="20">
        <v>2.23</v>
      </c>
      <c r="AK710" s="20"/>
      <c r="AL710" s="20"/>
      <c r="AM710" s="20"/>
      <c r="AP710" s="20"/>
      <c r="AQ710" s="18">
        <v>0.66</v>
      </c>
      <c r="AS710" s="20"/>
      <c r="AT710" s="18">
        <v>0.66</v>
      </c>
      <c r="BA710">
        <v>0.4</v>
      </c>
      <c r="BD710" s="18">
        <v>0.4</v>
      </c>
    </row>
    <row r="711" spans="4:56">
      <c r="D711" t="s">
        <v>676</v>
      </c>
      <c r="E711" t="s">
        <v>314</v>
      </c>
      <c r="F711" t="s">
        <v>124</v>
      </c>
      <c r="G711" t="s">
        <v>283</v>
      </c>
      <c r="K711" t="s">
        <v>126</v>
      </c>
      <c r="L711" t="s">
        <v>308</v>
      </c>
      <c r="N711">
        <v>7</v>
      </c>
      <c r="P711">
        <v>20</v>
      </c>
      <c r="R711" s="18">
        <v>1</v>
      </c>
      <c r="T711">
        <v>0.02</v>
      </c>
      <c r="U711" s="1"/>
      <c r="V711" s="1"/>
      <c r="W711" s="1">
        <v>1.2</v>
      </c>
      <c r="X711" s="20"/>
      <c r="Y711" s="1"/>
      <c r="Z711" s="20">
        <v>1.2</v>
      </c>
      <c r="AA711" s="20"/>
      <c r="AB711" s="20"/>
      <c r="AC711" s="20"/>
      <c r="AD711" s="20"/>
      <c r="AE711" s="20"/>
      <c r="AF711" s="20"/>
      <c r="AG711" s="20">
        <v>2.77</v>
      </c>
      <c r="AI711" s="20"/>
      <c r="AJ711" s="20">
        <v>2.77</v>
      </c>
      <c r="AK711" s="20"/>
      <c r="AL711" s="20"/>
      <c r="AM711" s="20"/>
      <c r="AP711" s="20"/>
      <c r="AQ711" s="18">
        <v>1.03</v>
      </c>
      <c r="AS711" s="20"/>
      <c r="AT711" s="18">
        <v>1.03</v>
      </c>
      <c r="BA711">
        <v>0.83</v>
      </c>
      <c r="BD711" s="18">
        <v>0.83</v>
      </c>
    </row>
    <row r="712" spans="4:56">
      <c r="D712" t="s">
        <v>676</v>
      </c>
      <c r="E712" t="s">
        <v>277</v>
      </c>
      <c r="F712" t="s">
        <v>124</v>
      </c>
      <c r="G712" t="s">
        <v>283</v>
      </c>
      <c r="K712" t="s">
        <v>126</v>
      </c>
      <c r="L712" t="s">
        <v>308</v>
      </c>
      <c r="N712">
        <v>4</v>
      </c>
      <c r="P712">
        <v>8</v>
      </c>
      <c r="R712" s="18">
        <v>1</v>
      </c>
      <c r="T712">
        <v>0.02</v>
      </c>
      <c r="U712" s="1"/>
      <c r="V712" s="1"/>
      <c r="W712" s="1">
        <v>0.42</v>
      </c>
      <c r="X712" s="20"/>
      <c r="Y712" s="1"/>
      <c r="Z712" s="20">
        <v>0.42</v>
      </c>
      <c r="AA712" s="20"/>
      <c r="AB712" s="20"/>
      <c r="AC712" s="20"/>
      <c r="AD712" s="20"/>
      <c r="AE712" s="20"/>
      <c r="AF712" s="20"/>
      <c r="AG712" s="20">
        <v>0.88</v>
      </c>
      <c r="AI712" s="20"/>
      <c r="AJ712" s="20">
        <v>0.88</v>
      </c>
      <c r="AK712" s="20"/>
      <c r="AL712" s="20"/>
      <c r="AM712" s="20"/>
      <c r="AP712" s="20"/>
      <c r="AQ712" s="18">
        <v>0.28999999999999998</v>
      </c>
      <c r="AS712" s="20"/>
      <c r="AT712" s="18">
        <v>0.28999999999999998</v>
      </c>
      <c r="BA712">
        <v>0.16</v>
      </c>
      <c r="BD712" s="18">
        <v>0.16</v>
      </c>
    </row>
    <row r="713" spans="4:56">
      <c r="D713" t="s">
        <v>676</v>
      </c>
      <c r="E713" t="s">
        <v>277</v>
      </c>
      <c r="F713" t="s">
        <v>124</v>
      </c>
      <c r="G713" t="s">
        <v>283</v>
      </c>
      <c r="K713" t="s">
        <v>126</v>
      </c>
      <c r="L713" t="s">
        <v>308</v>
      </c>
      <c r="N713">
        <v>4</v>
      </c>
      <c r="P713">
        <v>12</v>
      </c>
      <c r="R713" s="18">
        <v>1</v>
      </c>
      <c r="T713">
        <v>0.02</v>
      </c>
      <c r="U713" s="1"/>
      <c r="V713" s="1"/>
      <c r="W713" s="1">
        <v>0.34</v>
      </c>
      <c r="X713" s="20"/>
      <c r="Y713" s="1"/>
      <c r="Z713" s="20">
        <v>0.34</v>
      </c>
      <c r="AA713" s="20"/>
      <c r="AB713" s="20"/>
      <c r="AC713" s="20"/>
      <c r="AD713" s="20"/>
      <c r="AE713" s="20"/>
      <c r="AF713" s="20"/>
      <c r="AG713" s="20">
        <v>0.76</v>
      </c>
      <c r="AI713" s="20"/>
      <c r="AJ713" s="20">
        <v>0.76</v>
      </c>
      <c r="AK713" s="20"/>
      <c r="AL713" s="20"/>
      <c r="AM713" s="20"/>
      <c r="AP713" s="20"/>
      <c r="AQ713" s="18">
        <v>0.25</v>
      </c>
      <c r="AS713" s="20"/>
      <c r="AT713" s="18">
        <v>0.25</v>
      </c>
      <c r="BA713">
        <v>0.16</v>
      </c>
      <c r="BD713" s="18">
        <v>0.16</v>
      </c>
    </row>
    <row r="714" spans="4:56">
      <c r="D714" t="s">
        <v>676</v>
      </c>
      <c r="E714" t="s">
        <v>277</v>
      </c>
      <c r="F714" t="s">
        <v>124</v>
      </c>
      <c r="G714" t="s">
        <v>283</v>
      </c>
      <c r="K714" t="s">
        <v>126</v>
      </c>
      <c r="L714" t="s">
        <v>308</v>
      </c>
      <c r="N714">
        <v>4</v>
      </c>
      <c r="P714">
        <v>16</v>
      </c>
      <c r="R714" s="18">
        <v>1</v>
      </c>
      <c r="T714">
        <v>0.02</v>
      </c>
      <c r="U714" s="1"/>
      <c r="V714" s="1"/>
      <c r="W714" s="1">
        <v>0.43</v>
      </c>
      <c r="X714" s="20"/>
      <c r="Y714" s="1"/>
      <c r="Z714" s="20">
        <v>0.43</v>
      </c>
      <c r="AA714" s="20"/>
      <c r="AB714" s="20"/>
      <c r="AC714" s="20"/>
      <c r="AD714" s="20"/>
      <c r="AE714" s="20"/>
      <c r="AF714" s="20"/>
      <c r="AG714" s="20">
        <v>0.96</v>
      </c>
      <c r="AI714" s="20"/>
      <c r="AJ714" s="20">
        <v>0.96</v>
      </c>
      <c r="AK714" s="20"/>
      <c r="AL714" s="20"/>
      <c r="AM714" s="20"/>
      <c r="AP714" s="20"/>
      <c r="AQ714" s="18">
        <v>0.35</v>
      </c>
      <c r="AS714" s="20"/>
      <c r="AT714" s="18">
        <v>0.35</v>
      </c>
      <c r="BA714">
        <v>0.22</v>
      </c>
      <c r="BD714" s="18">
        <v>0.22</v>
      </c>
    </row>
    <row r="715" spans="4:56">
      <c r="D715" t="s">
        <v>676</v>
      </c>
      <c r="E715" t="s">
        <v>277</v>
      </c>
      <c r="F715" t="s">
        <v>124</v>
      </c>
      <c r="G715" t="s">
        <v>283</v>
      </c>
      <c r="K715" t="s">
        <v>126</v>
      </c>
      <c r="L715" t="s">
        <v>308</v>
      </c>
      <c r="N715">
        <v>7</v>
      </c>
      <c r="P715">
        <v>10</v>
      </c>
      <c r="R715" s="18">
        <v>1</v>
      </c>
      <c r="T715">
        <v>0.02</v>
      </c>
      <c r="U715" s="1"/>
      <c r="V715" s="1"/>
      <c r="W715" s="1">
        <v>0.27</v>
      </c>
      <c r="X715" s="20"/>
      <c r="Y715" s="1"/>
      <c r="Z715" s="20">
        <v>0.27</v>
      </c>
      <c r="AA715" s="20"/>
      <c r="AB715" s="20"/>
      <c r="AC715" s="20"/>
      <c r="AD715" s="20"/>
      <c r="AE715" s="20"/>
      <c r="AF715" s="20"/>
      <c r="AG715" s="20">
        <v>0.56999999999999995</v>
      </c>
      <c r="AI715" s="20"/>
      <c r="AJ715" s="20">
        <v>0.56999999999999995</v>
      </c>
      <c r="AK715" s="20"/>
      <c r="AL715" s="20"/>
      <c r="AM715" s="20"/>
      <c r="AP715" s="20"/>
      <c r="AQ715" s="18">
        <v>0.14000000000000001</v>
      </c>
      <c r="AS715" s="20"/>
      <c r="AT715" s="18">
        <v>0.14000000000000001</v>
      </c>
      <c r="BA715">
        <v>0.11</v>
      </c>
      <c r="BD715" s="18">
        <v>0.11</v>
      </c>
    </row>
    <row r="716" spans="4:56">
      <c r="D716" t="s">
        <v>676</v>
      </c>
      <c r="E716" t="s">
        <v>277</v>
      </c>
      <c r="F716" t="s">
        <v>124</v>
      </c>
      <c r="G716" t="s">
        <v>283</v>
      </c>
      <c r="K716" t="s">
        <v>126</v>
      </c>
      <c r="L716" t="s">
        <v>308</v>
      </c>
      <c r="N716">
        <v>7</v>
      </c>
      <c r="P716">
        <v>15</v>
      </c>
      <c r="R716" s="18">
        <v>1</v>
      </c>
      <c r="T716">
        <v>0.02</v>
      </c>
      <c r="U716" s="1"/>
      <c r="V716" s="1"/>
      <c r="W716" s="1">
        <v>0.59</v>
      </c>
      <c r="X716" s="20"/>
      <c r="Y716" s="1"/>
      <c r="Z716" s="20">
        <v>0.59</v>
      </c>
      <c r="AA716" s="20"/>
      <c r="AB716" s="20"/>
      <c r="AC716" s="20"/>
      <c r="AD716" s="20"/>
      <c r="AE716" s="20"/>
      <c r="AF716" s="20"/>
      <c r="AG716" s="20">
        <v>1.1200000000000001</v>
      </c>
      <c r="AI716" s="20"/>
      <c r="AJ716" s="20">
        <v>1.1200000000000001</v>
      </c>
      <c r="AK716" s="20"/>
      <c r="AL716" s="20"/>
      <c r="AM716" s="20"/>
      <c r="AP716" s="20"/>
      <c r="AQ716" s="18">
        <v>0.38</v>
      </c>
      <c r="AS716" s="20"/>
      <c r="AT716" s="18">
        <v>0.38</v>
      </c>
      <c r="BA716">
        <v>0.26</v>
      </c>
      <c r="BD716" s="18">
        <v>0.26</v>
      </c>
    </row>
    <row r="717" spans="4:56">
      <c r="D717" t="s">
        <v>676</v>
      </c>
      <c r="E717" t="s">
        <v>277</v>
      </c>
      <c r="F717" t="s">
        <v>124</v>
      </c>
      <c r="G717" t="s">
        <v>283</v>
      </c>
      <c r="K717" t="s">
        <v>126</v>
      </c>
      <c r="L717" t="s">
        <v>308</v>
      </c>
      <c r="N717">
        <v>7</v>
      </c>
      <c r="P717">
        <v>20</v>
      </c>
      <c r="R717" s="18">
        <v>1</v>
      </c>
      <c r="T717">
        <v>0.02</v>
      </c>
      <c r="U717" s="1"/>
      <c r="V717" s="1"/>
      <c r="W717" s="1">
        <v>0.79</v>
      </c>
      <c r="X717" s="20"/>
      <c r="Y717" s="1"/>
      <c r="Z717" s="20">
        <v>0.79</v>
      </c>
      <c r="AA717" s="20"/>
      <c r="AB717" s="20"/>
      <c r="AC717" s="20"/>
      <c r="AD717" s="20"/>
      <c r="AE717" s="20"/>
      <c r="AF717" s="20"/>
      <c r="AG717" s="20">
        <v>1.5</v>
      </c>
      <c r="AI717" s="20"/>
      <c r="AJ717" s="20">
        <v>1.5</v>
      </c>
      <c r="AK717" s="20"/>
      <c r="AL717" s="20"/>
      <c r="AM717" s="20"/>
      <c r="AP717" s="20"/>
      <c r="AQ717" s="18">
        <v>0.56000000000000005</v>
      </c>
      <c r="AS717" s="20"/>
      <c r="AT717" s="18">
        <v>0.56000000000000005</v>
      </c>
      <c r="BA717">
        <v>0.37</v>
      </c>
      <c r="BD717" s="18">
        <v>0.37</v>
      </c>
    </row>
    <row r="718" spans="4:56">
      <c r="D718" t="s">
        <v>676</v>
      </c>
      <c r="E718" t="s">
        <v>222</v>
      </c>
      <c r="F718" t="s">
        <v>124</v>
      </c>
      <c r="G718" t="s">
        <v>283</v>
      </c>
      <c r="K718" t="s">
        <v>126</v>
      </c>
      <c r="L718" t="s">
        <v>308</v>
      </c>
      <c r="N718">
        <v>4</v>
      </c>
      <c r="P718">
        <v>17</v>
      </c>
      <c r="R718" s="18">
        <v>1</v>
      </c>
      <c r="T718">
        <v>0.02</v>
      </c>
      <c r="U718" s="1"/>
      <c r="V718" s="1"/>
      <c r="W718" s="1">
        <v>0.11</v>
      </c>
      <c r="X718" s="20"/>
      <c r="Y718" s="1"/>
      <c r="Z718" s="20">
        <v>0.11</v>
      </c>
      <c r="AA718" s="20"/>
      <c r="AB718" s="20"/>
      <c r="AC718" s="20"/>
      <c r="AD718" s="20"/>
      <c r="AE718" s="20"/>
      <c r="AF718" s="20"/>
      <c r="AG718" s="20">
        <v>0.16</v>
      </c>
      <c r="AI718" s="20"/>
      <c r="AJ718" s="20">
        <v>0.16</v>
      </c>
      <c r="AK718" s="20"/>
      <c r="AL718" s="20"/>
      <c r="AM718" s="20"/>
      <c r="AP718" s="20"/>
      <c r="AQ718" s="18">
        <v>0.08</v>
      </c>
      <c r="AS718" s="20"/>
      <c r="AT718" s="18">
        <v>0.08</v>
      </c>
      <c r="BA718">
        <v>0.1</v>
      </c>
      <c r="BD718" s="18">
        <v>0.1</v>
      </c>
    </row>
    <row r="719" spans="4:56">
      <c r="D719" t="s">
        <v>676</v>
      </c>
      <c r="E719" t="s">
        <v>222</v>
      </c>
      <c r="F719" t="s">
        <v>124</v>
      </c>
      <c r="G719" t="s">
        <v>283</v>
      </c>
      <c r="K719" t="s">
        <v>126</v>
      </c>
      <c r="L719" t="s">
        <v>308</v>
      </c>
      <c r="N719">
        <v>4</v>
      </c>
      <c r="P719">
        <v>25.5</v>
      </c>
      <c r="R719" s="18">
        <v>1</v>
      </c>
      <c r="T719">
        <v>0.02</v>
      </c>
      <c r="U719" s="1"/>
      <c r="V719" s="1"/>
      <c r="W719" s="1">
        <v>0.2</v>
      </c>
      <c r="X719" s="20"/>
      <c r="Y719" s="1"/>
      <c r="Z719" s="20">
        <v>0.2</v>
      </c>
      <c r="AA719" s="20"/>
      <c r="AB719" s="20"/>
      <c r="AC719" s="20"/>
      <c r="AD719" s="20"/>
      <c r="AE719" s="20"/>
      <c r="AF719" s="20"/>
      <c r="AG719" s="20">
        <v>0.28000000000000003</v>
      </c>
      <c r="AI719" s="20"/>
      <c r="AJ719" s="20">
        <v>0.28000000000000003</v>
      </c>
      <c r="AK719" s="20"/>
      <c r="AL719" s="20"/>
      <c r="AM719" s="20"/>
      <c r="AP719" s="20"/>
      <c r="AQ719" s="18">
        <v>0.16</v>
      </c>
      <c r="AS719" s="20"/>
      <c r="AT719" s="18">
        <v>0.16</v>
      </c>
      <c r="BA719">
        <v>0.24</v>
      </c>
      <c r="BD719" s="18">
        <v>0.24</v>
      </c>
    </row>
    <row r="720" spans="4:56">
      <c r="D720" t="s">
        <v>676</v>
      </c>
      <c r="E720" t="s">
        <v>222</v>
      </c>
      <c r="F720" t="s">
        <v>124</v>
      </c>
      <c r="G720" t="s">
        <v>283</v>
      </c>
      <c r="K720" t="s">
        <v>126</v>
      </c>
      <c r="L720" t="s">
        <v>308</v>
      </c>
      <c r="N720">
        <v>4</v>
      </c>
      <c r="P720">
        <v>34</v>
      </c>
      <c r="R720" s="18">
        <v>1</v>
      </c>
      <c r="T720">
        <v>0.02</v>
      </c>
      <c r="U720" s="1"/>
      <c r="V720" s="1"/>
      <c r="W720" s="1">
        <v>0.26</v>
      </c>
      <c r="X720" s="20"/>
      <c r="Y720" s="1"/>
      <c r="Z720" s="20">
        <v>0.26</v>
      </c>
      <c r="AA720" s="20"/>
      <c r="AB720" s="20"/>
      <c r="AC720" s="20"/>
      <c r="AD720" s="20"/>
      <c r="AE720" s="20"/>
      <c r="AF720" s="20"/>
      <c r="AG720" s="20">
        <v>0.36</v>
      </c>
      <c r="AI720" s="20"/>
      <c r="AJ720" s="20">
        <v>0.36</v>
      </c>
      <c r="AK720" s="20"/>
      <c r="AL720" s="20"/>
      <c r="AM720" s="20"/>
      <c r="AP720" s="20"/>
      <c r="AQ720" s="18">
        <v>0.23</v>
      </c>
      <c r="AS720" s="20"/>
      <c r="AT720" s="18">
        <v>0.23</v>
      </c>
      <c r="BA720">
        <v>0.4</v>
      </c>
      <c r="BD720" s="18">
        <v>0.4</v>
      </c>
    </row>
    <row r="721" spans="4:56">
      <c r="D721" t="s">
        <v>676</v>
      </c>
      <c r="E721" t="s">
        <v>222</v>
      </c>
      <c r="F721" t="s">
        <v>124</v>
      </c>
      <c r="G721" t="s">
        <v>283</v>
      </c>
      <c r="K721" t="s">
        <v>126</v>
      </c>
      <c r="L721" t="s">
        <v>308</v>
      </c>
      <c r="N721">
        <v>9</v>
      </c>
      <c r="P721">
        <v>24</v>
      </c>
      <c r="R721" s="18">
        <v>1</v>
      </c>
      <c r="T721">
        <v>0.02</v>
      </c>
      <c r="U721" s="1"/>
      <c r="V721" s="1"/>
      <c r="W721" s="1">
        <v>7.0000000000000007E-2</v>
      </c>
      <c r="X721" s="20"/>
      <c r="Y721" s="1"/>
      <c r="Z721" s="20">
        <v>7.0000000000000007E-2</v>
      </c>
      <c r="AA721" s="20"/>
      <c r="AB721" s="20"/>
      <c r="AC721" s="20"/>
      <c r="AD721" s="20"/>
      <c r="AE721" s="20"/>
      <c r="AF721" s="20"/>
      <c r="AG721" s="20">
        <v>0.11</v>
      </c>
      <c r="AI721" s="20"/>
      <c r="AJ721" s="20">
        <v>0.11</v>
      </c>
      <c r="AK721" s="20"/>
      <c r="AL721" s="20"/>
      <c r="AM721" s="20"/>
      <c r="AP721" s="20"/>
      <c r="AQ721" s="18">
        <v>0.05</v>
      </c>
      <c r="AS721" s="20"/>
      <c r="AT721" s="18">
        <v>0.05</v>
      </c>
      <c r="BA721">
        <v>7.0000000000000007E-2</v>
      </c>
      <c r="BD721" s="18">
        <v>7.0000000000000007E-2</v>
      </c>
    </row>
    <row r="722" spans="4:56">
      <c r="D722" t="s">
        <v>676</v>
      </c>
      <c r="E722" t="s">
        <v>222</v>
      </c>
      <c r="F722" t="s">
        <v>124</v>
      </c>
      <c r="G722" t="s">
        <v>283</v>
      </c>
      <c r="K722" t="s">
        <v>126</v>
      </c>
      <c r="L722" t="s">
        <v>308</v>
      </c>
      <c r="N722">
        <v>9</v>
      </c>
      <c r="P722">
        <v>36</v>
      </c>
      <c r="R722" s="18">
        <v>1</v>
      </c>
      <c r="T722">
        <v>0.02</v>
      </c>
      <c r="U722" s="1"/>
      <c r="V722" s="1"/>
      <c r="W722" s="1">
        <v>0.19</v>
      </c>
      <c r="X722" s="20"/>
      <c r="Y722" s="1"/>
      <c r="Z722" s="20">
        <v>0.19</v>
      </c>
      <c r="AA722" s="20"/>
      <c r="AB722" s="20"/>
      <c r="AC722" s="20"/>
      <c r="AD722" s="20"/>
      <c r="AE722" s="20"/>
      <c r="AF722" s="20"/>
      <c r="AG722" s="20">
        <v>0.31</v>
      </c>
      <c r="AI722" s="20"/>
      <c r="AJ722" s="20">
        <v>0.31</v>
      </c>
      <c r="AK722" s="20"/>
      <c r="AL722" s="20"/>
      <c r="AM722" s="20"/>
      <c r="AP722" s="20"/>
      <c r="AQ722" s="18">
        <v>0.17</v>
      </c>
      <c r="AS722" s="20"/>
      <c r="AT722" s="18">
        <v>0.17</v>
      </c>
      <c r="BA722">
        <v>0.23</v>
      </c>
      <c r="BD722" s="18">
        <v>0.23</v>
      </c>
    </row>
    <row r="723" spans="4:56">
      <c r="D723" t="s">
        <v>676</v>
      </c>
      <c r="E723" t="s">
        <v>222</v>
      </c>
      <c r="F723" t="s">
        <v>124</v>
      </c>
      <c r="G723" t="s">
        <v>283</v>
      </c>
      <c r="K723" t="s">
        <v>126</v>
      </c>
      <c r="L723" t="s">
        <v>308</v>
      </c>
      <c r="N723">
        <v>9</v>
      </c>
      <c r="P723">
        <v>48</v>
      </c>
      <c r="R723" s="18">
        <v>1</v>
      </c>
      <c r="T723">
        <v>0.02</v>
      </c>
      <c r="U723" s="1"/>
      <c r="V723" s="1"/>
      <c r="W723" s="1">
        <v>0.14000000000000001</v>
      </c>
      <c r="X723" s="20"/>
      <c r="Y723" s="1"/>
      <c r="Z723" s="20">
        <v>0.14000000000000001</v>
      </c>
      <c r="AA723" s="20"/>
      <c r="AB723" s="20"/>
      <c r="AC723" s="20"/>
      <c r="AD723" s="20"/>
      <c r="AE723" s="20"/>
      <c r="AF723" s="20"/>
      <c r="AG723" s="20">
        <v>0.2</v>
      </c>
      <c r="AI723" s="20"/>
      <c r="AJ723" s="20">
        <v>0.2</v>
      </c>
      <c r="AK723" s="20"/>
      <c r="AL723" s="20"/>
      <c r="AM723" s="20"/>
      <c r="AP723" s="20"/>
      <c r="AQ723" s="18">
        <v>0.11</v>
      </c>
      <c r="AS723" s="20"/>
      <c r="AT723" s="18">
        <v>0.11</v>
      </c>
      <c r="BA723">
        <v>0.14000000000000001</v>
      </c>
      <c r="BD723" s="18">
        <v>0.14000000000000001</v>
      </c>
    </row>
    <row r="724" spans="4:56">
      <c r="D724" t="s">
        <v>676</v>
      </c>
      <c r="E724" t="s">
        <v>261</v>
      </c>
      <c r="F724" t="s">
        <v>124</v>
      </c>
      <c r="G724" t="s">
        <v>283</v>
      </c>
      <c r="K724" t="s">
        <v>126</v>
      </c>
      <c r="L724" t="s">
        <v>308</v>
      </c>
      <c r="P724">
        <v>12</v>
      </c>
      <c r="R724" s="18">
        <v>1</v>
      </c>
      <c r="T724">
        <v>0.02</v>
      </c>
      <c r="U724" s="1"/>
      <c r="V724" s="1"/>
      <c r="W724" s="1">
        <v>0.01</v>
      </c>
      <c r="X724" s="20"/>
      <c r="Y724" s="1"/>
      <c r="Z724" s="20">
        <v>0.01</v>
      </c>
      <c r="AA724" s="20"/>
      <c r="AB724" s="20"/>
      <c r="AC724" s="20"/>
      <c r="AD724" s="20"/>
      <c r="AE724" s="20"/>
      <c r="AF724" s="20"/>
      <c r="AG724" s="20">
        <v>0.03</v>
      </c>
      <c r="AI724" s="20"/>
      <c r="AJ724" s="20">
        <v>0.03</v>
      </c>
      <c r="AK724" s="20"/>
      <c r="AL724" s="20"/>
      <c r="AM724" s="20"/>
      <c r="AP724" s="20"/>
      <c r="AQ724" s="18">
        <v>0.02</v>
      </c>
      <c r="AS724" s="20"/>
      <c r="AT724" s="18">
        <v>0.02</v>
      </c>
      <c r="BA724">
        <v>0.03</v>
      </c>
      <c r="BD724" s="18">
        <v>0.03</v>
      </c>
    </row>
    <row r="725" spans="4:56">
      <c r="D725" t="s">
        <v>676</v>
      </c>
      <c r="E725" t="s">
        <v>261</v>
      </c>
      <c r="F725" t="s">
        <v>124</v>
      </c>
      <c r="G725" t="s">
        <v>283</v>
      </c>
      <c r="K725" t="s">
        <v>126</v>
      </c>
      <c r="L725" t="s">
        <v>308</v>
      </c>
      <c r="P725">
        <v>18</v>
      </c>
      <c r="R725" s="18">
        <v>1</v>
      </c>
      <c r="T725">
        <v>0.02</v>
      </c>
      <c r="U725" s="1"/>
      <c r="V725" s="1"/>
      <c r="W725" s="1">
        <v>0.01</v>
      </c>
      <c r="X725" s="20"/>
      <c r="Y725" s="1"/>
      <c r="Z725" s="20">
        <v>0.01</v>
      </c>
      <c r="AA725" s="20"/>
      <c r="AB725" s="20"/>
      <c r="AC725" s="20"/>
      <c r="AD725" s="20"/>
      <c r="AE725" s="20"/>
      <c r="AF725" s="20"/>
      <c r="AG725" s="20">
        <v>0.04</v>
      </c>
      <c r="AI725" s="20"/>
      <c r="AJ725" s="20">
        <v>0.04</v>
      </c>
      <c r="AK725" s="20"/>
      <c r="AL725" s="20"/>
      <c r="AM725" s="20"/>
      <c r="AP725" s="20"/>
      <c r="AQ725" s="18">
        <v>0.02</v>
      </c>
      <c r="AS725" s="20"/>
      <c r="AT725" s="18">
        <v>0.02</v>
      </c>
      <c r="BA725">
        <v>0.03</v>
      </c>
      <c r="BD725" s="18">
        <v>0.03</v>
      </c>
    </row>
    <row r="726" spans="4:56">
      <c r="D726" t="s">
        <v>676</v>
      </c>
      <c r="E726" t="s">
        <v>261</v>
      </c>
      <c r="F726" t="s">
        <v>124</v>
      </c>
      <c r="G726" t="s">
        <v>283</v>
      </c>
      <c r="K726" t="s">
        <v>126</v>
      </c>
      <c r="L726" t="s">
        <v>308</v>
      </c>
      <c r="P726">
        <v>23</v>
      </c>
      <c r="R726" s="18">
        <v>1</v>
      </c>
      <c r="T726">
        <v>0.02</v>
      </c>
      <c r="U726" s="1"/>
      <c r="V726" s="1"/>
      <c r="W726" s="1">
        <v>0.01</v>
      </c>
      <c r="X726" s="20"/>
      <c r="Y726" s="1"/>
      <c r="Z726" s="20">
        <v>0.01</v>
      </c>
      <c r="AA726" s="20"/>
      <c r="AB726" s="20"/>
      <c r="AC726" s="20"/>
      <c r="AD726" s="20"/>
      <c r="AE726" s="20"/>
      <c r="AF726" s="20"/>
      <c r="AG726" s="20">
        <v>0.03</v>
      </c>
      <c r="AI726" s="20"/>
      <c r="AJ726" s="20">
        <v>0.03</v>
      </c>
      <c r="AK726" s="20"/>
      <c r="AL726" s="20"/>
      <c r="AM726" s="20"/>
      <c r="AP726" s="20"/>
      <c r="AQ726" s="18">
        <v>0.02</v>
      </c>
      <c r="AS726" s="20"/>
      <c r="AT726" s="18">
        <v>0.02</v>
      </c>
      <c r="BA726">
        <v>0.02</v>
      </c>
      <c r="BD726" s="18">
        <v>0.02</v>
      </c>
    </row>
    <row r="727" spans="4:56">
      <c r="D727" t="s">
        <v>676</v>
      </c>
      <c r="E727" t="s">
        <v>261</v>
      </c>
      <c r="F727" t="s">
        <v>124</v>
      </c>
      <c r="G727" t="s">
        <v>283</v>
      </c>
      <c r="K727" t="s">
        <v>126</v>
      </c>
      <c r="L727" t="s">
        <v>308</v>
      </c>
      <c r="P727">
        <v>5</v>
      </c>
      <c r="R727" s="18">
        <v>1</v>
      </c>
      <c r="T727">
        <v>0.02</v>
      </c>
      <c r="U727" s="1"/>
      <c r="V727" s="1"/>
      <c r="W727" s="1">
        <v>0.01</v>
      </c>
      <c r="X727" s="20"/>
      <c r="Y727" s="1"/>
      <c r="Z727" s="20">
        <v>0.01</v>
      </c>
      <c r="AA727" s="20"/>
      <c r="AB727" s="20"/>
      <c r="AC727" s="20"/>
      <c r="AD727" s="20"/>
      <c r="AE727" s="20"/>
      <c r="AF727" s="20"/>
      <c r="AG727" s="20">
        <v>0.02</v>
      </c>
      <c r="AI727" s="20"/>
      <c r="AJ727" s="20">
        <v>0.02</v>
      </c>
      <c r="AK727" s="20"/>
      <c r="AL727" s="20"/>
      <c r="AM727" s="20"/>
      <c r="AP727" s="20"/>
      <c r="AQ727" s="18">
        <v>0.02</v>
      </c>
      <c r="AS727" s="20"/>
      <c r="AT727" s="18">
        <v>0.02</v>
      </c>
      <c r="BA727">
        <v>0.03</v>
      </c>
      <c r="BD727" s="18">
        <v>0.03</v>
      </c>
    </row>
    <row r="728" spans="4:56">
      <c r="D728" t="s">
        <v>676</v>
      </c>
      <c r="E728" t="s">
        <v>261</v>
      </c>
      <c r="F728" t="s">
        <v>124</v>
      </c>
      <c r="G728" t="s">
        <v>283</v>
      </c>
      <c r="K728" t="s">
        <v>126</v>
      </c>
      <c r="L728" t="s">
        <v>308</v>
      </c>
      <c r="P728">
        <v>12</v>
      </c>
      <c r="R728" s="18">
        <v>1</v>
      </c>
      <c r="T728">
        <v>0.02</v>
      </c>
      <c r="U728" s="1"/>
      <c r="V728" s="1"/>
      <c r="W728" s="1">
        <v>0.01</v>
      </c>
      <c r="X728" s="20"/>
      <c r="Y728" s="1"/>
      <c r="Z728" s="20">
        <v>0.01</v>
      </c>
      <c r="AA728" s="20"/>
      <c r="AB728" s="20"/>
      <c r="AC728" s="20"/>
      <c r="AD728" s="20"/>
      <c r="AE728" s="20"/>
      <c r="AF728" s="20"/>
      <c r="AG728" s="20">
        <v>0.03</v>
      </c>
      <c r="AI728" s="20"/>
      <c r="AJ728" s="20">
        <v>0.03</v>
      </c>
      <c r="AK728" s="20"/>
      <c r="AL728" s="20"/>
      <c r="AM728" s="20"/>
      <c r="AP728" s="20"/>
      <c r="AQ728" s="18">
        <v>0.02</v>
      </c>
      <c r="AS728" s="20"/>
      <c r="AT728" s="18">
        <v>0.02</v>
      </c>
      <c r="BA728">
        <v>0.02</v>
      </c>
      <c r="BD728" s="18">
        <v>0.02</v>
      </c>
    </row>
    <row r="729" spans="4:56">
      <c r="D729" t="s">
        <v>676</v>
      </c>
      <c r="E729" t="s">
        <v>261</v>
      </c>
      <c r="F729" t="s">
        <v>124</v>
      </c>
      <c r="G729" t="s">
        <v>283</v>
      </c>
      <c r="K729" t="s">
        <v>126</v>
      </c>
      <c r="L729" t="s">
        <v>308</v>
      </c>
      <c r="P729">
        <v>18</v>
      </c>
      <c r="R729" s="18">
        <v>1</v>
      </c>
      <c r="T729">
        <v>0.02</v>
      </c>
      <c r="U729" s="1"/>
      <c r="V729" s="1"/>
      <c r="W729" s="1">
        <v>0.01</v>
      </c>
      <c r="X729" s="20"/>
      <c r="Y729" s="1"/>
      <c r="Z729" s="20">
        <v>0.01</v>
      </c>
      <c r="AA729" s="20"/>
      <c r="AB729" s="20"/>
      <c r="AC729" s="20"/>
      <c r="AD729" s="20"/>
      <c r="AE729" s="20"/>
      <c r="AF729" s="20"/>
      <c r="AG729" s="20">
        <v>0.02</v>
      </c>
      <c r="AI729" s="20"/>
      <c r="AJ729" s="20">
        <v>0.02</v>
      </c>
      <c r="AK729" s="20"/>
      <c r="AL729" s="20"/>
      <c r="AM729" s="20"/>
      <c r="AP729" s="20"/>
      <c r="AQ729" s="18">
        <v>0.03</v>
      </c>
      <c r="AS729" s="20"/>
      <c r="AT729" s="18">
        <v>0.03</v>
      </c>
      <c r="BA729">
        <v>0.02</v>
      </c>
      <c r="BD729" s="18">
        <v>0.02</v>
      </c>
    </row>
    <row r="730" spans="4:56">
      <c r="D730" t="s">
        <v>676</v>
      </c>
      <c r="E730" t="s">
        <v>261</v>
      </c>
      <c r="F730" t="s">
        <v>124</v>
      </c>
      <c r="G730" t="s">
        <v>283</v>
      </c>
      <c r="K730" t="s">
        <v>126</v>
      </c>
      <c r="L730" t="s">
        <v>308</v>
      </c>
      <c r="P730">
        <v>23</v>
      </c>
      <c r="R730" s="18">
        <v>1</v>
      </c>
      <c r="T730">
        <v>0.02</v>
      </c>
      <c r="U730" s="1"/>
      <c r="V730" s="1"/>
      <c r="W730" s="1">
        <v>0.01</v>
      </c>
      <c r="X730" s="20"/>
      <c r="Y730" s="1"/>
      <c r="Z730" s="20">
        <v>0.01</v>
      </c>
      <c r="AA730" s="20"/>
      <c r="AB730" s="20"/>
      <c r="AC730" s="20"/>
      <c r="AD730" s="20"/>
      <c r="AE730" s="20"/>
      <c r="AF730" s="20"/>
      <c r="AG730" s="20">
        <v>0.02</v>
      </c>
      <c r="AI730" s="20"/>
      <c r="AJ730" s="20">
        <v>0.02</v>
      </c>
      <c r="AK730" s="20"/>
      <c r="AL730" s="20"/>
      <c r="AM730" s="20"/>
      <c r="AP730" s="20"/>
      <c r="AQ730" s="18">
        <v>0.02</v>
      </c>
      <c r="AS730" s="20"/>
      <c r="AT730" s="18">
        <v>0.02</v>
      </c>
      <c r="BA730">
        <v>0.02</v>
      </c>
      <c r="BD730" s="18">
        <v>0.02</v>
      </c>
    </row>
    <row r="731" spans="4:56">
      <c r="D731" t="s">
        <v>676</v>
      </c>
      <c r="E731" t="s">
        <v>261</v>
      </c>
      <c r="F731" t="s">
        <v>124</v>
      </c>
      <c r="G731" t="s">
        <v>283</v>
      </c>
      <c r="K731" t="s">
        <v>126</v>
      </c>
      <c r="L731" t="s">
        <v>308</v>
      </c>
      <c r="P731">
        <v>5</v>
      </c>
      <c r="R731" s="18">
        <v>1</v>
      </c>
      <c r="T731">
        <v>0.02</v>
      </c>
      <c r="U731" s="1"/>
      <c r="V731" s="1"/>
      <c r="W731" s="1">
        <v>0.01</v>
      </c>
      <c r="X731" s="20"/>
      <c r="Y731" s="1"/>
      <c r="Z731" s="20">
        <v>0.01</v>
      </c>
      <c r="AA731" s="20"/>
      <c r="AB731" s="20"/>
      <c r="AC731" s="20"/>
      <c r="AD731" s="20"/>
      <c r="AE731" s="20"/>
      <c r="AF731" s="20"/>
      <c r="AG731" s="20">
        <v>0.02</v>
      </c>
      <c r="AI731" s="20"/>
      <c r="AJ731" s="20">
        <v>0.02</v>
      </c>
      <c r="AK731" s="20"/>
      <c r="AL731" s="20"/>
      <c r="AM731" s="20"/>
      <c r="AP731" s="20"/>
      <c r="AQ731" s="18">
        <v>0.02</v>
      </c>
      <c r="AS731" s="20"/>
      <c r="AT731" s="18">
        <v>0.02</v>
      </c>
      <c r="BA731">
        <v>0.02</v>
      </c>
      <c r="BD731" s="18">
        <v>0.02</v>
      </c>
    </row>
    <row r="732" spans="4:56">
      <c r="D732" t="s">
        <v>676</v>
      </c>
      <c r="E732" t="s">
        <v>240</v>
      </c>
      <c r="F732" t="s">
        <v>124</v>
      </c>
      <c r="G732" t="s">
        <v>283</v>
      </c>
      <c r="K732" t="s">
        <v>158</v>
      </c>
      <c r="L732" t="s">
        <v>678</v>
      </c>
      <c r="N732">
        <v>7.5</v>
      </c>
      <c r="P732">
        <v>20</v>
      </c>
      <c r="R732" s="18">
        <v>1</v>
      </c>
      <c r="T732">
        <v>0.02</v>
      </c>
      <c r="U732" s="1"/>
      <c r="V732" s="1"/>
      <c r="W732" s="1">
        <v>0.01</v>
      </c>
      <c r="X732" s="20"/>
      <c r="Y732" s="1"/>
      <c r="Z732" s="20">
        <v>0.01</v>
      </c>
      <c r="AA732" s="20"/>
      <c r="AB732" s="20"/>
      <c r="AC732" s="20"/>
      <c r="AD732" s="20"/>
      <c r="AE732" s="20"/>
      <c r="AF732" s="20"/>
      <c r="AG732" s="20">
        <v>0.02</v>
      </c>
      <c r="AI732" s="20"/>
      <c r="AJ732" s="20">
        <v>0.02</v>
      </c>
      <c r="AK732" s="20"/>
      <c r="AL732" s="20"/>
      <c r="AM732" s="20"/>
      <c r="AP732" s="20"/>
      <c r="AQ732" s="18">
        <v>0.03</v>
      </c>
      <c r="AS732" s="20"/>
      <c r="AT732" s="18">
        <v>0.03</v>
      </c>
      <c r="BA732">
        <v>0.03</v>
      </c>
      <c r="BD732" s="18">
        <v>0.03</v>
      </c>
    </row>
    <row r="733" spans="4:56">
      <c r="D733" t="s">
        <v>676</v>
      </c>
      <c r="E733" t="s">
        <v>240</v>
      </c>
      <c r="F733" t="s">
        <v>124</v>
      </c>
      <c r="G733" t="s">
        <v>283</v>
      </c>
      <c r="K733" t="s">
        <v>158</v>
      </c>
      <c r="L733" t="s">
        <v>678</v>
      </c>
      <c r="N733">
        <v>11</v>
      </c>
      <c r="P733">
        <v>25</v>
      </c>
      <c r="R733" s="18">
        <v>1</v>
      </c>
      <c r="T733">
        <v>0.02</v>
      </c>
      <c r="U733" s="1"/>
      <c r="V733" s="1"/>
      <c r="W733" s="1">
        <v>0.01</v>
      </c>
      <c r="X733" s="20"/>
      <c r="Y733" s="1"/>
      <c r="Z733" s="20">
        <v>0.01</v>
      </c>
      <c r="AA733" s="20"/>
      <c r="AB733" s="20"/>
      <c r="AC733" s="20"/>
      <c r="AD733" s="20"/>
      <c r="AE733" s="20"/>
      <c r="AF733" s="20"/>
      <c r="AG733" s="20">
        <v>0.02</v>
      </c>
      <c r="AI733" s="20"/>
      <c r="AJ733" s="20">
        <v>0.02</v>
      </c>
      <c r="AK733" s="20"/>
      <c r="AL733" s="20"/>
      <c r="AM733" s="20"/>
      <c r="AP733" s="20"/>
      <c r="AQ733" s="18">
        <v>0.03</v>
      </c>
      <c r="AS733" s="20"/>
      <c r="AT733" s="18">
        <v>0.03</v>
      </c>
      <c r="BA733">
        <v>0.03</v>
      </c>
      <c r="BD733" s="18">
        <v>0.03</v>
      </c>
    </row>
    <row r="734" spans="4:56">
      <c r="D734" t="s">
        <v>676</v>
      </c>
      <c r="E734" t="s">
        <v>123</v>
      </c>
      <c r="F734" t="s">
        <v>124</v>
      </c>
      <c r="G734" t="s">
        <v>283</v>
      </c>
      <c r="K734" t="s">
        <v>158</v>
      </c>
      <c r="L734" t="s">
        <v>678</v>
      </c>
      <c r="P734">
        <v>8</v>
      </c>
      <c r="R734" s="18">
        <v>1</v>
      </c>
      <c r="T734">
        <v>0.02</v>
      </c>
      <c r="U734" s="1"/>
      <c r="V734" s="1"/>
      <c r="W734" s="1">
        <v>2.38</v>
      </c>
      <c r="X734" s="20"/>
      <c r="Y734" s="1"/>
      <c r="Z734" s="20">
        <v>2.38</v>
      </c>
      <c r="AA734" s="20"/>
      <c r="AB734" s="20"/>
      <c r="AC734" s="20"/>
      <c r="AD734" s="20"/>
      <c r="AE734" s="20"/>
      <c r="AF734" s="20"/>
      <c r="AG734" s="20">
        <v>4.22</v>
      </c>
      <c r="AI734" s="20"/>
      <c r="AJ734" s="20">
        <v>4.22</v>
      </c>
      <c r="AK734" s="20"/>
      <c r="AL734" s="20"/>
      <c r="AM734" s="20"/>
      <c r="AP734" s="20"/>
      <c r="AQ734" s="18">
        <v>2.0499999999999998</v>
      </c>
      <c r="AS734" s="20"/>
      <c r="AT734" s="18">
        <v>2.0499999999999998</v>
      </c>
      <c r="BA734">
        <v>2.39</v>
      </c>
      <c r="BD734" s="18">
        <v>2.39</v>
      </c>
    </row>
    <row r="735" spans="4:56">
      <c r="D735" t="s">
        <v>676</v>
      </c>
      <c r="E735" t="s">
        <v>123</v>
      </c>
      <c r="F735" t="s">
        <v>124</v>
      </c>
      <c r="G735" t="s">
        <v>283</v>
      </c>
      <c r="K735" t="s">
        <v>158</v>
      </c>
      <c r="L735" t="s">
        <v>678</v>
      </c>
      <c r="P735">
        <v>10</v>
      </c>
      <c r="R735" s="18">
        <v>1</v>
      </c>
      <c r="T735">
        <v>0.02</v>
      </c>
      <c r="U735" s="1"/>
      <c r="V735" s="1"/>
      <c r="W735" s="1">
        <v>1.41</v>
      </c>
      <c r="X735" s="20"/>
      <c r="Y735" s="1"/>
      <c r="Z735" s="20">
        <v>1.41</v>
      </c>
      <c r="AA735" s="20"/>
      <c r="AB735" s="20"/>
      <c r="AC735" s="20"/>
      <c r="AD735" s="20"/>
      <c r="AE735" s="20"/>
      <c r="AF735" s="20"/>
      <c r="AG735" s="20">
        <v>3.75</v>
      </c>
      <c r="AI735" s="20"/>
      <c r="AJ735" s="20">
        <v>3.75</v>
      </c>
      <c r="AK735" s="20"/>
      <c r="AL735" s="20"/>
      <c r="AM735" s="20"/>
      <c r="AP735" s="20"/>
      <c r="AQ735" s="18">
        <v>1.21</v>
      </c>
      <c r="AS735" s="20"/>
      <c r="AT735" s="18">
        <v>1.21</v>
      </c>
      <c r="BA735">
        <v>0.54</v>
      </c>
      <c r="BD735" s="18">
        <v>0.54</v>
      </c>
    </row>
    <row r="736" spans="4:56">
      <c r="D736" t="s">
        <v>676</v>
      </c>
      <c r="E736" t="s">
        <v>314</v>
      </c>
      <c r="F736" t="s">
        <v>124</v>
      </c>
      <c r="G736" t="s">
        <v>283</v>
      </c>
      <c r="K736" t="s">
        <v>158</v>
      </c>
      <c r="L736" t="s">
        <v>678</v>
      </c>
      <c r="P736">
        <v>10</v>
      </c>
      <c r="R736" s="18">
        <v>1</v>
      </c>
      <c r="T736">
        <v>0.02</v>
      </c>
      <c r="U736" s="1"/>
      <c r="V736" s="1"/>
      <c r="W736" s="1">
        <v>2.78</v>
      </c>
      <c r="X736" s="20"/>
      <c r="Y736" s="1"/>
      <c r="Z736" s="20">
        <v>2.78</v>
      </c>
      <c r="AA736" s="20"/>
      <c r="AB736" s="20"/>
      <c r="AC736" s="20"/>
      <c r="AD736" s="20"/>
      <c r="AE736" s="20"/>
      <c r="AF736" s="20"/>
      <c r="AG736" s="20">
        <v>3.55</v>
      </c>
      <c r="AI736" s="20"/>
      <c r="AJ736" s="20">
        <v>3.55</v>
      </c>
      <c r="AK736" s="20"/>
      <c r="AL736" s="20"/>
      <c r="AM736" s="20"/>
      <c r="AP736" s="20"/>
      <c r="AQ736" s="18">
        <v>2.04</v>
      </c>
      <c r="AS736" s="20"/>
      <c r="AT736" s="18">
        <v>2.04</v>
      </c>
      <c r="BA736">
        <v>3.03</v>
      </c>
      <c r="BD736" s="18">
        <v>3.03</v>
      </c>
    </row>
    <row r="737" spans="4:56">
      <c r="D737" t="s">
        <v>676</v>
      </c>
      <c r="E737" t="s">
        <v>314</v>
      </c>
      <c r="F737" t="s">
        <v>124</v>
      </c>
      <c r="G737" t="s">
        <v>283</v>
      </c>
      <c r="K737" t="s">
        <v>158</v>
      </c>
      <c r="L737" t="s">
        <v>678</v>
      </c>
      <c r="P737">
        <v>12</v>
      </c>
      <c r="R737" s="18">
        <v>1</v>
      </c>
      <c r="T737">
        <v>0.02</v>
      </c>
      <c r="U737" s="1"/>
      <c r="V737" s="1"/>
      <c r="W737" s="1">
        <v>2.06</v>
      </c>
      <c r="X737" s="20"/>
      <c r="Y737" s="1"/>
      <c r="Z737" s="20">
        <v>2.06</v>
      </c>
      <c r="AA737" s="20"/>
      <c r="AB737" s="20"/>
      <c r="AC737" s="20"/>
      <c r="AD737" s="20"/>
      <c r="AE737" s="20"/>
      <c r="AF737" s="20"/>
      <c r="AG737" s="20">
        <v>3.16</v>
      </c>
      <c r="AI737" s="20"/>
      <c r="AJ737" s="20">
        <v>3.16</v>
      </c>
      <c r="AK737" s="20"/>
      <c r="AL737" s="20"/>
      <c r="AM737" s="20"/>
      <c r="AP737" s="20"/>
      <c r="AQ737" s="18">
        <v>1.69</v>
      </c>
      <c r="AS737" s="20"/>
      <c r="AT737" s="18">
        <v>1.69</v>
      </c>
      <c r="BA737">
        <v>2.4700000000000002</v>
      </c>
      <c r="BD737" s="18">
        <v>2.4700000000000002</v>
      </c>
    </row>
    <row r="738" spans="4:56">
      <c r="D738" t="s">
        <v>676</v>
      </c>
      <c r="E738" t="s">
        <v>277</v>
      </c>
      <c r="F738" t="s">
        <v>124</v>
      </c>
      <c r="G738" t="s">
        <v>283</v>
      </c>
      <c r="K738" t="s">
        <v>158</v>
      </c>
      <c r="L738" t="s">
        <v>678</v>
      </c>
      <c r="P738">
        <v>7</v>
      </c>
      <c r="R738" s="18">
        <v>1</v>
      </c>
      <c r="T738">
        <v>0.02</v>
      </c>
      <c r="U738" s="1"/>
      <c r="V738" s="1"/>
      <c r="W738" s="1">
        <v>0.91</v>
      </c>
      <c r="X738" s="20"/>
      <c r="Y738" s="1"/>
      <c r="Z738" s="20">
        <v>0.91</v>
      </c>
      <c r="AA738" s="20"/>
      <c r="AB738" s="20"/>
      <c r="AC738" s="20"/>
      <c r="AD738" s="20"/>
      <c r="AE738" s="20"/>
      <c r="AF738" s="20"/>
      <c r="AG738" s="20">
        <v>1.48</v>
      </c>
      <c r="AI738" s="20"/>
      <c r="AJ738" s="20">
        <v>1.48</v>
      </c>
      <c r="AK738" s="20"/>
      <c r="AL738" s="20"/>
      <c r="AM738" s="20"/>
      <c r="AP738" s="20"/>
      <c r="AQ738" s="18">
        <v>0.69</v>
      </c>
      <c r="AS738" s="20"/>
      <c r="AT738" s="18">
        <v>0.69</v>
      </c>
      <c r="BA738">
        <v>0.71</v>
      </c>
      <c r="BD738" s="18">
        <v>0.71</v>
      </c>
    </row>
    <row r="739" spans="4:56">
      <c r="D739" t="s">
        <v>676</v>
      </c>
      <c r="E739" t="s">
        <v>277</v>
      </c>
      <c r="F739" t="s">
        <v>124</v>
      </c>
      <c r="G739" t="s">
        <v>283</v>
      </c>
      <c r="K739" t="s">
        <v>158</v>
      </c>
      <c r="L739" t="s">
        <v>678</v>
      </c>
      <c r="P739">
        <v>11</v>
      </c>
      <c r="R739" s="18">
        <v>1</v>
      </c>
      <c r="T739">
        <v>0.02</v>
      </c>
      <c r="U739" s="1"/>
      <c r="V739" s="1"/>
      <c r="W739" s="1">
        <v>0.38</v>
      </c>
      <c r="X739" s="20"/>
      <c r="Y739" s="1"/>
      <c r="Z739" s="20">
        <v>0.38</v>
      </c>
      <c r="AA739" s="20"/>
      <c r="AB739" s="20"/>
      <c r="AC739" s="20"/>
      <c r="AD739" s="20"/>
      <c r="AE739" s="20"/>
      <c r="AF739" s="20"/>
      <c r="AG739" s="20">
        <v>0.67</v>
      </c>
      <c r="AI739" s="20"/>
      <c r="AJ739" s="20">
        <v>0.67</v>
      </c>
      <c r="AK739" s="20"/>
      <c r="AL739" s="20"/>
      <c r="AM739" s="20"/>
      <c r="AP739" s="20"/>
      <c r="AQ739" s="18">
        <v>0.23</v>
      </c>
      <c r="AS739" s="20"/>
      <c r="AT739" s="18">
        <v>0.23</v>
      </c>
      <c r="BA739">
        <v>0.12</v>
      </c>
      <c r="BD739" s="18">
        <v>0.12</v>
      </c>
    </row>
    <row r="740" spans="4:56">
      <c r="D740" t="s">
        <v>676</v>
      </c>
      <c r="E740" t="s">
        <v>222</v>
      </c>
      <c r="F740" t="s">
        <v>124</v>
      </c>
      <c r="G740" t="s">
        <v>283</v>
      </c>
      <c r="K740" t="s">
        <v>158</v>
      </c>
      <c r="L740" t="s">
        <v>678</v>
      </c>
      <c r="P740">
        <v>15</v>
      </c>
      <c r="R740" s="18">
        <v>1</v>
      </c>
      <c r="T740">
        <v>0.02</v>
      </c>
      <c r="U740" s="1"/>
      <c r="V740" s="1"/>
      <c r="W740" s="1">
        <v>0.51</v>
      </c>
      <c r="X740" s="20"/>
      <c r="Y740" s="1"/>
      <c r="Z740" s="20">
        <v>0.51</v>
      </c>
      <c r="AA740" s="20"/>
      <c r="AB740" s="20"/>
      <c r="AC740" s="20"/>
      <c r="AD740" s="20"/>
      <c r="AE740" s="20"/>
      <c r="AF740" s="20"/>
      <c r="AG740" s="20">
        <v>0.48</v>
      </c>
      <c r="AI740" s="20"/>
      <c r="AJ740" s="20">
        <v>0.48</v>
      </c>
      <c r="AK740" s="20"/>
      <c r="AL740" s="20"/>
      <c r="AM740" s="20"/>
      <c r="AP740" s="20"/>
      <c r="AQ740" s="18">
        <v>0.3</v>
      </c>
      <c r="AS740" s="20"/>
      <c r="AT740" s="18">
        <v>0.3</v>
      </c>
      <c r="BA740">
        <v>0.59</v>
      </c>
      <c r="BD740" s="18">
        <v>0.59</v>
      </c>
    </row>
    <row r="741" spans="4:56">
      <c r="D741" t="s">
        <v>676</v>
      </c>
      <c r="E741" t="s">
        <v>222</v>
      </c>
      <c r="F741" t="s">
        <v>124</v>
      </c>
      <c r="G741" t="s">
        <v>283</v>
      </c>
      <c r="K741" t="s">
        <v>158</v>
      </c>
      <c r="L741" t="s">
        <v>678</v>
      </c>
      <c r="P741">
        <v>25</v>
      </c>
      <c r="R741" s="18">
        <v>1</v>
      </c>
      <c r="T741">
        <v>0.02</v>
      </c>
      <c r="U741" s="1"/>
      <c r="V741" s="1"/>
      <c r="W741" s="1">
        <v>0.14000000000000001</v>
      </c>
      <c r="X741" s="20"/>
      <c r="Y741" s="1"/>
      <c r="Z741" s="20">
        <v>0.14000000000000001</v>
      </c>
      <c r="AA741" s="20"/>
      <c r="AB741" s="20"/>
      <c r="AC741" s="20"/>
      <c r="AD741" s="20"/>
      <c r="AE741" s="20"/>
      <c r="AF741" s="20"/>
      <c r="AG741" s="20">
        <v>0.17</v>
      </c>
      <c r="AI741" s="20"/>
      <c r="AJ741" s="20">
        <v>0.17</v>
      </c>
      <c r="AK741" s="20"/>
      <c r="AL741" s="20"/>
      <c r="AM741" s="20"/>
      <c r="AP741" s="20"/>
      <c r="AQ741" s="18">
        <v>0.09</v>
      </c>
      <c r="AS741" s="20"/>
      <c r="AT741" s="18">
        <v>0.09</v>
      </c>
      <c r="BA741">
        <v>0.18</v>
      </c>
      <c r="BD741" s="18">
        <v>0.18</v>
      </c>
    </row>
    <row r="742" spans="4:56">
      <c r="D742" t="s">
        <v>676</v>
      </c>
      <c r="E742" t="s">
        <v>261</v>
      </c>
      <c r="F742" t="s">
        <v>124</v>
      </c>
      <c r="G742" t="s">
        <v>283</v>
      </c>
      <c r="K742" t="s">
        <v>158</v>
      </c>
      <c r="L742" t="s">
        <v>678</v>
      </c>
      <c r="P742">
        <v>20</v>
      </c>
      <c r="R742" s="18">
        <v>1</v>
      </c>
      <c r="T742">
        <v>0.02</v>
      </c>
      <c r="U742" s="1"/>
      <c r="V742" s="1"/>
      <c r="W742" s="1">
        <v>0.01</v>
      </c>
      <c r="X742" s="20"/>
      <c r="Y742" s="1"/>
      <c r="Z742" s="20">
        <v>0.01</v>
      </c>
      <c r="AA742" s="20"/>
      <c r="AB742" s="20"/>
      <c r="AC742" s="20"/>
      <c r="AD742" s="20"/>
      <c r="AE742" s="20"/>
      <c r="AF742" s="20"/>
      <c r="AG742" s="20">
        <v>0.02</v>
      </c>
      <c r="AI742" s="20"/>
      <c r="AJ742" s="20">
        <v>0.02</v>
      </c>
      <c r="AK742" s="20"/>
      <c r="AL742" s="20"/>
      <c r="AM742" s="20"/>
      <c r="AP742" s="20"/>
      <c r="AQ742" s="18">
        <v>0.03</v>
      </c>
      <c r="AS742" s="20"/>
      <c r="AT742" s="18">
        <v>0.03</v>
      </c>
      <c r="BA742">
        <v>0.03</v>
      </c>
      <c r="BD742" s="18">
        <v>0.03</v>
      </c>
    </row>
    <row r="743" spans="4:56">
      <c r="D743" t="s">
        <v>676</v>
      </c>
      <c r="E743" t="s">
        <v>261</v>
      </c>
      <c r="F743" t="s">
        <v>124</v>
      </c>
      <c r="G743" t="s">
        <v>283</v>
      </c>
      <c r="K743" t="s">
        <v>158</v>
      </c>
      <c r="L743" t="s">
        <v>678</v>
      </c>
      <c r="P743">
        <v>20</v>
      </c>
      <c r="R743" s="18">
        <v>1</v>
      </c>
      <c r="T743">
        <v>0.02</v>
      </c>
      <c r="U743" s="1"/>
      <c r="V743" s="1"/>
      <c r="W743" s="1">
        <v>0.01</v>
      </c>
      <c r="X743" s="20"/>
      <c r="Y743" s="1"/>
      <c r="Z743" s="20">
        <v>0.01</v>
      </c>
      <c r="AA743" s="20"/>
      <c r="AB743" s="20"/>
      <c r="AC743" s="20"/>
      <c r="AD743" s="20"/>
      <c r="AE743" s="20"/>
      <c r="AF743" s="20"/>
      <c r="AG743" s="20">
        <v>0.02</v>
      </c>
      <c r="AI743" s="20"/>
      <c r="AJ743" s="20">
        <v>0.02</v>
      </c>
      <c r="AK743" s="20"/>
      <c r="AL743" s="20"/>
      <c r="AM743" s="20"/>
      <c r="AP743" s="20"/>
      <c r="AQ743" s="18">
        <v>0.03</v>
      </c>
      <c r="AS743" s="20"/>
      <c r="AT743" s="18">
        <v>0.03</v>
      </c>
      <c r="BA743">
        <v>0.03</v>
      </c>
      <c r="BD743" s="18">
        <v>0.03</v>
      </c>
    </row>
    <row r="744" spans="4:56">
      <c r="D744" t="s">
        <v>676</v>
      </c>
      <c r="E744" t="s">
        <v>240</v>
      </c>
      <c r="F744" t="s">
        <v>124</v>
      </c>
      <c r="G744" t="s">
        <v>283</v>
      </c>
      <c r="K744" t="s">
        <v>170</v>
      </c>
      <c r="L744" t="s">
        <v>187</v>
      </c>
      <c r="N744">
        <v>7.5</v>
      </c>
      <c r="P744">
        <v>20</v>
      </c>
      <c r="R744" s="18">
        <v>1</v>
      </c>
      <c r="T744">
        <v>0.02</v>
      </c>
      <c r="U744" s="1"/>
      <c r="V744" s="1"/>
      <c r="W744" s="1">
        <v>0.01</v>
      </c>
      <c r="X744" s="20"/>
      <c r="Y744" s="1"/>
      <c r="Z744" s="20">
        <v>0.01</v>
      </c>
      <c r="AA744" s="20"/>
      <c r="AB744" s="20"/>
      <c r="AC744" s="20"/>
      <c r="AD744" s="20"/>
      <c r="AE744" s="20"/>
      <c r="AF744" s="20"/>
      <c r="AG744" s="20">
        <v>0.02</v>
      </c>
      <c r="AI744" s="20"/>
      <c r="AJ744" s="20">
        <v>0.02</v>
      </c>
      <c r="AK744" s="20"/>
      <c r="AL744" s="20"/>
      <c r="AM744" s="20"/>
      <c r="AP744" s="20"/>
      <c r="AQ744" s="18">
        <v>0.02</v>
      </c>
      <c r="AS744" s="20"/>
      <c r="AT744" s="18">
        <v>0.02</v>
      </c>
      <c r="BA744">
        <v>0.03</v>
      </c>
      <c r="BD744" s="18">
        <v>0.03</v>
      </c>
    </row>
    <row r="745" spans="4:56">
      <c r="D745" t="s">
        <v>676</v>
      </c>
      <c r="E745" t="s">
        <v>240</v>
      </c>
      <c r="F745" t="s">
        <v>124</v>
      </c>
      <c r="G745" t="s">
        <v>283</v>
      </c>
      <c r="K745" t="s">
        <v>170</v>
      </c>
      <c r="L745" t="s">
        <v>187</v>
      </c>
      <c r="N745">
        <v>11</v>
      </c>
      <c r="P745">
        <v>26</v>
      </c>
      <c r="R745" s="18">
        <v>1</v>
      </c>
      <c r="T745">
        <v>0.02</v>
      </c>
      <c r="U745" s="1"/>
      <c r="V745" s="1"/>
      <c r="W745" s="1">
        <v>0.01</v>
      </c>
      <c r="X745" s="20"/>
      <c r="Y745" s="1"/>
      <c r="Z745" s="20">
        <v>0.01</v>
      </c>
      <c r="AA745" s="20"/>
      <c r="AB745" s="20"/>
      <c r="AC745" s="20"/>
      <c r="AD745" s="20"/>
      <c r="AE745" s="20"/>
      <c r="AF745" s="20"/>
      <c r="AG745" s="20">
        <v>0.02</v>
      </c>
      <c r="AI745" s="20"/>
      <c r="AJ745" s="20">
        <v>0.02</v>
      </c>
      <c r="AK745" s="20"/>
      <c r="AL745" s="20"/>
      <c r="AM745" s="20"/>
      <c r="AP745" s="20"/>
      <c r="AQ745" s="18">
        <v>0.02</v>
      </c>
      <c r="AS745" s="20"/>
      <c r="AT745" s="18">
        <v>0.02</v>
      </c>
      <c r="BA745">
        <v>0.03</v>
      </c>
      <c r="BD745" s="18">
        <v>0.03</v>
      </c>
    </row>
    <row r="746" spans="4:56">
      <c r="D746" t="s">
        <v>676</v>
      </c>
      <c r="E746" t="s">
        <v>123</v>
      </c>
      <c r="F746" t="s">
        <v>124</v>
      </c>
      <c r="G746" t="s">
        <v>283</v>
      </c>
      <c r="K746" t="s">
        <v>170</v>
      </c>
      <c r="L746" t="s">
        <v>187</v>
      </c>
      <c r="P746">
        <v>7</v>
      </c>
      <c r="R746" s="18">
        <v>1</v>
      </c>
      <c r="T746">
        <v>0.02</v>
      </c>
      <c r="U746" s="1"/>
      <c r="V746" s="1"/>
      <c r="W746" s="1">
        <v>1.77</v>
      </c>
      <c r="X746" s="20"/>
      <c r="Y746" s="1"/>
      <c r="Z746" s="20">
        <v>1.77</v>
      </c>
      <c r="AA746" s="20"/>
      <c r="AB746" s="20"/>
      <c r="AC746" s="20"/>
      <c r="AD746" s="20"/>
      <c r="AE746" s="20"/>
      <c r="AF746" s="20"/>
      <c r="AG746" s="20">
        <v>2.94</v>
      </c>
      <c r="AI746" s="20"/>
      <c r="AJ746" s="20">
        <v>2.94</v>
      </c>
      <c r="AK746" s="20"/>
      <c r="AL746" s="20"/>
      <c r="AM746" s="20"/>
      <c r="AP746" s="20"/>
      <c r="AQ746" s="18">
        <v>1.46</v>
      </c>
      <c r="AS746" s="20"/>
      <c r="AT746" s="18">
        <v>1.46</v>
      </c>
      <c r="BA746">
        <v>1.9</v>
      </c>
      <c r="BD746" s="18">
        <v>1.9</v>
      </c>
    </row>
    <row r="747" spans="4:56">
      <c r="D747" t="s">
        <v>676</v>
      </c>
      <c r="E747" t="s">
        <v>123</v>
      </c>
      <c r="F747" t="s">
        <v>124</v>
      </c>
      <c r="G747" t="s">
        <v>283</v>
      </c>
      <c r="K747" t="s">
        <v>170</v>
      </c>
      <c r="L747" t="s">
        <v>187</v>
      </c>
      <c r="P747">
        <v>8</v>
      </c>
      <c r="R747" s="18">
        <v>1</v>
      </c>
      <c r="T747">
        <v>0.02</v>
      </c>
      <c r="U747" s="1"/>
      <c r="V747" s="1"/>
      <c r="W747" s="1">
        <v>0.95</v>
      </c>
      <c r="X747" s="20"/>
      <c r="Y747" s="1"/>
      <c r="Z747" s="20">
        <v>0.95</v>
      </c>
      <c r="AA747" s="20"/>
      <c r="AB747" s="20"/>
      <c r="AC747" s="20"/>
      <c r="AD747" s="20"/>
      <c r="AE747" s="20"/>
      <c r="AF747" s="20"/>
      <c r="AG747" s="20">
        <v>2.4300000000000002</v>
      </c>
      <c r="AI747" s="20"/>
      <c r="AJ747" s="20">
        <v>2.4300000000000002</v>
      </c>
      <c r="AK747" s="20"/>
      <c r="AL747" s="20"/>
      <c r="AM747" s="20"/>
      <c r="AP747" s="20"/>
      <c r="AQ747" s="18">
        <v>0.78</v>
      </c>
      <c r="AS747" s="20"/>
      <c r="AT747" s="18">
        <v>0.78</v>
      </c>
      <c r="BA747">
        <v>0.36</v>
      </c>
      <c r="BD747" s="18">
        <v>0.36</v>
      </c>
    </row>
    <row r="748" spans="4:56">
      <c r="D748" t="s">
        <v>676</v>
      </c>
      <c r="E748" t="s">
        <v>314</v>
      </c>
      <c r="F748" t="s">
        <v>124</v>
      </c>
      <c r="G748" t="s">
        <v>283</v>
      </c>
      <c r="K748" t="s">
        <v>170</v>
      </c>
      <c r="L748" t="s">
        <v>187</v>
      </c>
      <c r="P748">
        <v>7</v>
      </c>
      <c r="R748" s="18">
        <v>1</v>
      </c>
      <c r="T748">
        <v>0.02</v>
      </c>
      <c r="U748" s="1"/>
      <c r="V748" s="1"/>
      <c r="W748" s="1">
        <v>3.34</v>
      </c>
      <c r="X748" s="20"/>
      <c r="Y748" s="1"/>
      <c r="Z748" s="20">
        <v>3.34</v>
      </c>
      <c r="AA748" s="20"/>
      <c r="AB748" s="20"/>
      <c r="AC748" s="20"/>
      <c r="AD748" s="20"/>
      <c r="AE748" s="20"/>
      <c r="AF748" s="20"/>
      <c r="AG748" s="20">
        <v>4.3099999999999996</v>
      </c>
      <c r="AI748" s="20"/>
      <c r="AJ748" s="20">
        <v>4.3099999999999996</v>
      </c>
      <c r="AK748" s="20"/>
      <c r="AL748" s="20"/>
      <c r="AM748" s="20"/>
      <c r="AP748" s="20"/>
      <c r="AQ748" s="18">
        <v>2.4900000000000002</v>
      </c>
      <c r="AS748" s="20"/>
      <c r="AT748" s="18">
        <v>2.4900000000000002</v>
      </c>
      <c r="BA748">
        <v>3.38</v>
      </c>
      <c r="BD748" s="18">
        <v>3.38</v>
      </c>
    </row>
    <row r="749" spans="4:56">
      <c r="D749" t="s">
        <v>676</v>
      </c>
      <c r="E749" t="s">
        <v>314</v>
      </c>
      <c r="F749" t="s">
        <v>124</v>
      </c>
      <c r="G749" t="s">
        <v>283</v>
      </c>
      <c r="K749" t="s">
        <v>170</v>
      </c>
      <c r="L749" t="s">
        <v>187</v>
      </c>
      <c r="P749">
        <v>8</v>
      </c>
      <c r="R749" s="18">
        <v>1</v>
      </c>
      <c r="T749">
        <v>0.02</v>
      </c>
      <c r="U749" s="1"/>
      <c r="V749" s="1"/>
      <c r="W749" s="1">
        <v>0.43</v>
      </c>
      <c r="X749" s="20"/>
      <c r="Y749" s="1"/>
      <c r="Z749" s="20">
        <v>0.43</v>
      </c>
      <c r="AA749" s="20"/>
      <c r="AB749" s="20"/>
      <c r="AC749" s="20"/>
      <c r="AD749" s="20"/>
      <c r="AE749" s="20"/>
      <c r="AF749" s="20"/>
      <c r="AG749" s="20">
        <v>0.95</v>
      </c>
      <c r="AI749" s="20"/>
      <c r="AJ749" s="20">
        <v>0.95</v>
      </c>
      <c r="AK749" s="20"/>
      <c r="AL749" s="20"/>
      <c r="AM749" s="20"/>
      <c r="AP749" s="20"/>
      <c r="AQ749" s="18">
        <v>0.35</v>
      </c>
      <c r="AS749" s="20"/>
      <c r="AT749" s="18">
        <v>0.35</v>
      </c>
      <c r="BA749">
        <v>0.25</v>
      </c>
      <c r="BD749" s="18">
        <v>0.25</v>
      </c>
    </row>
    <row r="750" spans="4:56">
      <c r="D750" t="s">
        <v>676</v>
      </c>
      <c r="E750" t="s">
        <v>277</v>
      </c>
      <c r="F750" t="s">
        <v>124</v>
      </c>
      <c r="G750" t="s">
        <v>283</v>
      </c>
      <c r="K750" t="s">
        <v>170</v>
      </c>
      <c r="L750" t="s">
        <v>187</v>
      </c>
      <c r="P750">
        <v>7</v>
      </c>
      <c r="R750" s="18">
        <v>1</v>
      </c>
      <c r="T750">
        <v>0.02</v>
      </c>
      <c r="U750" s="1"/>
      <c r="V750" s="1"/>
      <c r="W750" s="1">
        <v>0.46</v>
      </c>
      <c r="X750" s="20"/>
      <c r="Y750" s="1"/>
      <c r="Z750" s="20">
        <v>0.46</v>
      </c>
      <c r="AA750" s="20"/>
      <c r="AB750" s="20"/>
      <c r="AC750" s="20"/>
      <c r="AD750" s="20"/>
      <c r="AE750" s="20"/>
      <c r="AF750" s="20"/>
      <c r="AG750" s="20">
        <v>0.85</v>
      </c>
      <c r="AI750" s="20"/>
      <c r="AJ750" s="20">
        <v>0.85</v>
      </c>
      <c r="AK750" s="20"/>
      <c r="AL750" s="20"/>
      <c r="AM750" s="20"/>
      <c r="AP750" s="20"/>
      <c r="AQ750" s="18">
        <v>0.3</v>
      </c>
      <c r="AS750" s="20"/>
      <c r="AT750" s="18">
        <v>0.3</v>
      </c>
      <c r="BA750">
        <v>0.23</v>
      </c>
      <c r="BD750" s="18">
        <v>0.23</v>
      </c>
    </row>
    <row r="751" spans="4:56">
      <c r="D751" t="s">
        <v>676</v>
      </c>
      <c r="E751" t="s">
        <v>277</v>
      </c>
      <c r="F751" t="s">
        <v>124</v>
      </c>
      <c r="G751" t="s">
        <v>283</v>
      </c>
      <c r="K751" t="s">
        <v>170</v>
      </c>
      <c r="L751" t="s">
        <v>187</v>
      </c>
      <c r="P751">
        <v>8</v>
      </c>
      <c r="R751" s="18">
        <v>1</v>
      </c>
      <c r="T751">
        <v>0.02</v>
      </c>
      <c r="U751" s="1"/>
      <c r="V751" s="1"/>
      <c r="W751" s="1">
        <v>0.54</v>
      </c>
      <c r="X751" s="20"/>
      <c r="Y751" s="1"/>
      <c r="Z751" s="20">
        <v>0.54</v>
      </c>
      <c r="AA751" s="20"/>
      <c r="AB751" s="20"/>
      <c r="AC751" s="20"/>
      <c r="AD751" s="20"/>
      <c r="AE751" s="20"/>
      <c r="AF751" s="20"/>
      <c r="AG751" s="20">
        <v>1.03</v>
      </c>
      <c r="AI751" s="20"/>
      <c r="AJ751" s="20">
        <v>1.03</v>
      </c>
      <c r="AK751" s="20"/>
      <c r="AL751" s="20"/>
      <c r="AM751" s="20"/>
      <c r="AP751" s="20"/>
      <c r="AQ751" s="18">
        <v>0.31</v>
      </c>
      <c r="AS751" s="20"/>
      <c r="AT751" s="18">
        <v>0.31</v>
      </c>
      <c r="BA751">
        <v>0.21</v>
      </c>
      <c r="BD751" s="18">
        <v>0.21</v>
      </c>
    </row>
    <row r="752" spans="4:56">
      <c r="D752" t="s">
        <v>676</v>
      </c>
      <c r="E752" t="s">
        <v>222</v>
      </c>
      <c r="F752" t="s">
        <v>124</v>
      </c>
      <c r="G752" t="s">
        <v>283</v>
      </c>
      <c r="K752" t="s">
        <v>170</v>
      </c>
      <c r="L752" t="s">
        <v>187</v>
      </c>
      <c r="P752">
        <v>12</v>
      </c>
      <c r="R752" s="18">
        <v>1</v>
      </c>
      <c r="T752">
        <v>0.02</v>
      </c>
      <c r="U752" s="1"/>
      <c r="V752" s="1"/>
      <c r="W752" s="1">
        <v>0.87</v>
      </c>
      <c r="X752" s="20"/>
      <c r="Y752" s="1"/>
      <c r="Z752" s="20">
        <v>0.87</v>
      </c>
      <c r="AA752" s="20"/>
      <c r="AB752" s="20"/>
      <c r="AC752" s="20"/>
      <c r="AD752" s="20"/>
      <c r="AE752" s="20"/>
      <c r="AF752" s="20"/>
      <c r="AG752" s="20">
        <v>0.73</v>
      </c>
      <c r="AI752" s="20"/>
      <c r="AJ752" s="20">
        <v>0.73</v>
      </c>
      <c r="AK752" s="20"/>
      <c r="AL752" s="20"/>
      <c r="AM752" s="20"/>
      <c r="AP752" s="20"/>
      <c r="AQ752" s="18">
        <v>0.45</v>
      </c>
      <c r="AS752" s="20"/>
      <c r="AT752" s="18">
        <v>0.45</v>
      </c>
      <c r="BA752">
        <v>0.98</v>
      </c>
      <c r="BD752" s="18">
        <v>0.98</v>
      </c>
    </row>
    <row r="753" spans="1:59">
      <c r="D753" t="s">
        <v>676</v>
      </c>
      <c r="E753" t="s">
        <v>222</v>
      </c>
      <c r="F753" t="s">
        <v>124</v>
      </c>
      <c r="G753" t="s">
        <v>283</v>
      </c>
      <c r="K753" t="s">
        <v>170</v>
      </c>
      <c r="L753" t="s">
        <v>187</v>
      </c>
      <c r="P753">
        <v>18</v>
      </c>
      <c r="R753" s="18">
        <v>1</v>
      </c>
      <c r="T753">
        <v>0.02</v>
      </c>
      <c r="U753" s="1"/>
      <c r="V753" s="1"/>
      <c r="W753" s="1">
        <v>0.05</v>
      </c>
      <c r="X753" s="20"/>
      <c r="Y753" s="1"/>
      <c r="Z753" s="20">
        <v>0.05</v>
      </c>
      <c r="AA753" s="20"/>
      <c r="AB753" s="20"/>
      <c r="AC753" s="20"/>
      <c r="AD753" s="20"/>
      <c r="AE753" s="20"/>
      <c r="AF753" s="20"/>
      <c r="AG753" s="20">
        <v>7.0000000000000007E-2</v>
      </c>
      <c r="AI753" s="20"/>
      <c r="AJ753" s="20">
        <v>7.0000000000000007E-2</v>
      </c>
      <c r="AK753" s="20"/>
      <c r="AL753" s="20"/>
      <c r="AM753" s="20"/>
      <c r="AP753" s="20"/>
      <c r="AQ753" s="18">
        <v>0.05</v>
      </c>
      <c r="AS753" s="20"/>
      <c r="AT753" s="18">
        <v>0.05</v>
      </c>
      <c r="BA753">
        <v>0.09</v>
      </c>
      <c r="BD753" s="18">
        <v>0.09</v>
      </c>
    </row>
    <row r="754" spans="1:59">
      <c r="D754" t="s">
        <v>676</v>
      </c>
      <c r="E754" t="s">
        <v>261</v>
      </c>
      <c r="F754" t="s">
        <v>124</v>
      </c>
      <c r="G754" t="s">
        <v>283</v>
      </c>
      <c r="K754" t="s">
        <v>170</v>
      </c>
      <c r="L754" t="s">
        <v>187</v>
      </c>
      <c r="P754">
        <v>18</v>
      </c>
      <c r="R754" s="18">
        <v>1</v>
      </c>
      <c r="T754">
        <v>0.02</v>
      </c>
      <c r="U754" s="1"/>
      <c r="V754" s="1"/>
      <c r="W754" s="1">
        <v>0.01</v>
      </c>
      <c r="X754" s="20"/>
      <c r="Y754" s="1"/>
      <c r="Z754" s="20">
        <v>0.01</v>
      </c>
      <c r="AA754" s="20"/>
      <c r="AB754" s="20"/>
      <c r="AC754" s="20"/>
      <c r="AD754" s="20"/>
      <c r="AE754" s="20"/>
      <c r="AF754" s="20"/>
      <c r="AG754" s="20">
        <v>0.02</v>
      </c>
      <c r="AI754" s="20"/>
      <c r="AJ754" s="20">
        <v>0.02</v>
      </c>
      <c r="AK754" s="20"/>
      <c r="AL754" s="20"/>
      <c r="AM754" s="20"/>
      <c r="AP754" s="20"/>
      <c r="AQ754" s="18">
        <v>0.02</v>
      </c>
      <c r="AS754" s="20"/>
      <c r="AT754" s="18">
        <v>0.02</v>
      </c>
      <c r="BA754">
        <v>0.03</v>
      </c>
      <c r="BD754" s="18">
        <v>0.03</v>
      </c>
    </row>
    <row r="755" spans="1:59">
      <c r="D755" t="s">
        <v>676</v>
      </c>
      <c r="E755" t="s">
        <v>261</v>
      </c>
      <c r="F755" t="s">
        <v>124</v>
      </c>
      <c r="G755" t="s">
        <v>283</v>
      </c>
      <c r="K755" t="s">
        <v>170</v>
      </c>
      <c r="L755" t="s">
        <v>187</v>
      </c>
      <c r="P755">
        <v>18</v>
      </c>
      <c r="R755" s="18">
        <v>1</v>
      </c>
      <c r="T755">
        <v>0.02</v>
      </c>
      <c r="U755" s="1"/>
      <c r="V755" s="1"/>
      <c r="W755" s="1">
        <v>0.01</v>
      </c>
      <c r="X755" s="20"/>
      <c r="Y755" s="1"/>
      <c r="Z755" s="20">
        <v>0.01</v>
      </c>
      <c r="AA755" s="20"/>
      <c r="AB755" s="20"/>
      <c r="AC755" s="20"/>
      <c r="AD755" s="20"/>
      <c r="AE755" s="20"/>
      <c r="AF755" s="20"/>
      <c r="AG755" s="20">
        <v>0.02</v>
      </c>
      <c r="AI755" s="20"/>
      <c r="AJ755" s="20">
        <v>0.02</v>
      </c>
      <c r="AK755" s="20"/>
      <c r="AL755" s="20"/>
      <c r="AM755" s="20"/>
      <c r="AP755" s="20"/>
      <c r="AQ755" s="18">
        <v>0.02</v>
      </c>
      <c r="AS755" s="20"/>
      <c r="AT755" s="18">
        <v>0.02</v>
      </c>
      <c r="BA755">
        <v>0.03</v>
      </c>
      <c r="BD755" s="18">
        <v>0.03</v>
      </c>
    </row>
    <row r="756" spans="1:59">
      <c r="A756" t="s">
        <v>679</v>
      </c>
      <c r="B756" s="55" t="s">
        <v>680</v>
      </c>
      <c r="D756" t="s">
        <v>681</v>
      </c>
      <c r="E756" t="s">
        <v>138</v>
      </c>
      <c r="G756" t="s">
        <v>138</v>
      </c>
      <c r="K756" t="s">
        <v>199</v>
      </c>
      <c r="L756" t="s">
        <v>682</v>
      </c>
      <c r="M756" t="s">
        <v>138</v>
      </c>
      <c r="R756" s="18">
        <v>1</v>
      </c>
      <c r="S756" t="s">
        <v>683</v>
      </c>
      <c r="U756" t="s">
        <v>683</v>
      </c>
      <c r="V756" s="1" t="s">
        <v>270</v>
      </c>
      <c r="W756" s="1"/>
      <c r="X756" s="20"/>
      <c r="Y756" s="1"/>
      <c r="Z756" s="20"/>
      <c r="AA756" s="20"/>
      <c r="AB756" s="20" t="s">
        <v>184</v>
      </c>
      <c r="AC756" s="20"/>
      <c r="AD756" s="20"/>
      <c r="AE756" s="20"/>
      <c r="AF756" s="20"/>
      <c r="AG756" s="20"/>
      <c r="AH756" s="20"/>
      <c r="AI756" s="20"/>
      <c r="AJ756" s="20"/>
      <c r="AK756" s="20"/>
      <c r="AL756" s="20" t="s">
        <v>184</v>
      </c>
      <c r="AM756" s="20"/>
      <c r="AP756" s="20"/>
      <c r="AR756" s="1"/>
      <c r="AS756" s="20"/>
      <c r="AT756" s="20"/>
      <c r="AU756" s="20"/>
      <c r="AV756" s="20" t="s">
        <v>184</v>
      </c>
      <c r="BB756" s="1"/>
      <c r="BD756" s="20"/>
      <c r="BE756" s="20" t="s">
        <v>130</v>
      </c>
      <c r="BF756" s="20"/>
    </row>
    <row r="757" spans="1:59">
      <c r="D757" t="s">
        <v>681</v>
      </c>
      <c r="E757" t="s">
        <v>123</v>
      </c>
      <c r="G757" t="s">
        <v>324</v>
      </c>
      <c r="K757" t="s">
        <v>199</v>
      </c>
      <c r="L757" t="s">
        <v>682</v>
      </c>
      <c r="M757" t="s">
        <v>189</v>
      </c>
      <c r="R757" s="18">
        <v>1</v>
      </c>
      <c r="S757" t="s">
        <v>683</v>
      </c>
      <c r="U757" t="s">
        <v>683</v>
      </c>
      <c r="V757" s="1" t="s">
        <v>270</v>
      </c>
      <c r="W757" s="1"/>
      <c r="X757" s="20"/>
      <c r="Y757" s="1"/>
      <c r="Z757" s="20"/>
      <c r="AA757" s="20"/>
      <c r="AB757" s="20" t="s">
        <v>184</v>
      </c>
      <c r="AC757" s="20"/>
      <c r="AD757" s="20"/>
      <c r="AE757" s="20"/>
      <c r="AF757" s="20"/>
      <c r="AG757" s="20"/>
      <c r="AH757" s="20"/>
      <c r="AI757" s="20"/>
      <c r="AJ757" s="20"/>
      <c r="AK757" s="20"/>
      <c r="AL757" s="20" t="s">
        <v>184</v>
      </c>
      <c r="AM757" s="20"/>
      <c r="AP757" s="20"/>
      <c r="AR757" s="1"/>
      <c r="AS757" s="20"/>
      <c r="AT757" s="20"/>
      <c r="AU757" s="20"/>
      <c r="AV757" s="20" t="s">
        <v>184</v>
      </c>
      <c r="BB757" s="1"/>
      <c r="BD757" s="20"/>
      <c r="BE757" s="20" t="s">
        <v>130</v>
      </c>
      <c r="BF757" s="20"/>
    </row>
    <row r="758" spans="1:59">
      <c r="D758" t="s">
        <v>681</v>
      </c>
      <c r="E758" t="s">
        <v>138</v>
      </c>
      <c r="G758" t="s">
        <v>138</v>
      </c>
      <c r="K758" t="s">
        <v>199</v>
      </c>
      <c r="L758" t="s">
        <v>684</v>
      </c>
      <c r="M758" t="s">
        <v>138</v>
      </c>
      <c r="R758" s="18">
        <v>1</v>
      </c>
      <c r="S758" t="s">
        <v>683</v>
      </c>
      <c r="U758" t="s">
        <v>683</v>
      </c>
      <c r="V758" s="1" t="s">
        <v>270</v>
      </c>
      <c r="W758" s="1"/>
      <c r="X758" s="20"/>
      <c r="Y758" s="1"/>
      <c r="Z758" s="20"/>
      <c r="AA758" s="20"/>
      <c r="AB758" s="20" t="s">
        <v>184</v>
      </c>
      <c r="AC758" s="20"/>
      <c r="AD758" s="20"/>
      <c r="AE758" s="20"/>
      <c r="AF758" s="20"/>
      <c r="AG758" s="20"/>
      <c r="AH758" s="20"/>
      <c r="AI758" s="20"/>
      <c r="AJ758" s="20"/>
      <c r="AK758" s="20"/>
      <c r="AL758" s="20" t="s">
        <v>184</v>
      </c>
      <c r="AM758" s="20"/>
      <c r="AP758" s="20"/>
      <c r="AR758" s="1"/>
      <c r="AS758" s="20"/>
      <c r="AT758" s="20"/>
      <c r="AU758" s="20"/>
      <c r="AV758" s="20" t="s">
        <v>184</v>
      </c>
      <c r="BB758" s="1"/>
      <c r="BD758" s="20"/>
      <c r="BE758" s="20" t="s">
        <v>130</v>
      </c>
      <c r="BF758" s="20"/>
    </row>
    <row r="759" spans="1:59">
      <c r="D759" t="s">
        <v>681</v>
      </c>
      <c r="E759" t="s">
        <v>123</v>
      </c>
      <c r="G759" t="s">
        <v>324</v>
      </c>
      <c r="K759" t="s">
        <v>199</v>
      </c>
      <c r="L759" t="s">
        <v>684</v>
      </c>
      <c r="M759" t="s">
        <v>189</v>
      </c>
      <c r="R759" s="18">
        <v>1</v>
      </c>
      <c r="S759" t="s">
        <v>683</v>
      </c>
      <c r="U759" t="s">
        <v>683</v>
      </c>
      <c r="V759" s="1" t="s">
        <v>270</v>
      </c>
      <c r="W759" s="1"/>
      <c r="X759" s="20"/>
      <c r="Y759" s="1"/>
      <c r="Z759" s="20"/>
      <c r="AA759" s="20"/>
      <c r="AB759" s="20" t="s">
        <v>184</v>
      </c>
      <c r="AC759" s="20"/>
      <c r="AD759" s="20"/>
      <c r="AE759" s="20"/>
      <c r="AF759" s="20"/>
      <c r="AG759" s="20"/>
      <c r="AH759" s="20"/>
      <c r="AI759" s="20"/>
      <c r="AJ759" s="20"/>
      <c r="AK759" s="20"/>
      <c r="AL759" s="20" t="s">
        <v>184</v>
      </c>
      <c r="AM759" s="20"/>
      <c r="AP759" s="20"/>
      <c r="AR759" s="1"/>
      <c r="AS759" s="20"/>
      <c r="AT759" s="20"/>
      <c r="AU759" s="20"/>
      <c r="AV759" s="20" t="s">
        <v>184</v>
      </c>
      <c r="BB759" s="1"/>
      <c r="BD759" s="20"/>
      <c r="BE759" s="20" t="s">
        <v>130</v>
      </c>
      <c r="BF759" s="20"/>
    </row>
    <row r="760" spans="1:59">
      <c r="D760" t="s">
        <v>681</v>
      </c>
      <c r="E760" t="s">
        <v>138</v>
      </c>
      <c r="G760" t="s">
        <v>138</v>
      </c>
      <c r="K760" t="s">
        <v>685</v>
      </c>
      <c r="L760" t="s">
        <v>158</v>
      </c>
      <c r="M760" t="s">
        <v>138</v>
      </c>
      <c r="R760" s="18">
        <v>1</v>
      </c>
      <c r="S760" t="s">
        <v>683</v>
      </c>
      <c r="U760" t="s">
        <v>683</v>
      </c>
      <c r="V760" s="1" t="s">
        <v>270</v>
      </c>
      <c r="W760" s="1"/>
      <c r="X760" s="20"/>
      <c r="Y760" s="1"/>
      <c r="Z760" s="20"/>
      <c r="AA760" s="20"/>
      <c r="AB760" s="20" t="s">
        <v>184</v>
      </c>
      <c r="AC760" s="20"/>
      <c r="AD760" s="20"/>
      <c r="AE760" s="20"/>
      <c r="AF760" s="20"/>
      <c r="AG760" s="20"/>
      <c r="AH760" s="20"/>
      <c r="AI760" s="20"/>
      <c r="AJ760" s="20"/>
      <c r="AK760" s="20"/>
      <c r="AL760" s="20" t="s">
        <v>184</v>
      </c>
      <c r="AM760" s="20"/>
      <c r="AP760" s="20"/>
      <c r="AR760" s="1"/>
      <c r="AS760" s="20"/>
      <c r="AT760" s="20"/>
      <c r="AU760" s="20"/>
      <c r="AV760" s="20" t="s">
        <v>184</v>
      </c>
      <c r="BB760" s="1"/>
      <c r="BD760" s="20"/>
      <c r="BE760" s="20" t="s">
        <v>130</v>
      </c>
      <c r="BF760" s="20"/>
    </row>
    <row r="761" spans="1:59">
      <c r="D761" t="s">
        <v>681</v>
      </c>
      <c r="E761" t="s">
        <v>123</v>
      </c>
      <c r="G761" t="s">
        <v>324</v>
      </c>
      <c r="K761" t="s">
        <v>685</v>
      </c>
      <c r="L761" t="s">
        <v>158</v>
      </c>
      <c r="M761" t="s">
        <v>189</v>
      </c>
      <c r="R761" s="18">
        <v>1</v>
      </c>
      <c r="S761" t="s">
        <v>683</v>
      </c>
      <c r="U761" t="s">
        <v>683</v>
      </c>
      <c r="V761" s="1" t="s">
        <v>270</v>
      </c>
      <c r="W761" s="1"/>
      <c r="X761" s="20"/>
      <c r="Y761" s="1"/>
      <c r="Z761" s="20"/>
      <c r="AA761" s="20"/>
      <c r="AB761" s="20" t="s">
        <v>184</v>
      </c>
      <c r="AC761" s="20"/>
      <c r="AD761" s="20"/>
      <c r="AE761" s="20"/>
      <c r="AF761" s="20"/>
      <c r="AG761" s="20"/>
      <c r="AH761" s="20"/>
      <c r="AI761" s="20"/>
      <c r="AJ761" s="20"/>
      <c r="AK761" s="20"/>
      <c r="AL761" s="20" t="s">
        <v>184</v>
      </c>
      <c r="AM761" s="20"/>
      <c r="AP761" s="20"/>
      <c r="AR761" s="1"/>
      <c r="AS761" s="20"/>
      <c r="AT761" s="20"/>
      <c r="AU761" s="20"/>
      <c r="AV761" s="20" t="s">
        <v>184</v>
      </c>
      <c r="BB761" s="1"/>
      <c r="BD761" s="20"/>
      <c r="BE761" s="20" t="s">
        <v>130</v>
      </c>
      <c r="BF761" s="20"/>
    </row>
    <row r="762" spans="1:59">
      <c r="A762" t="s">
        <v>686</v>
      </c>
      <c r="B762" s="55" t="s">
        <v>687</v>
      </c>
      <c r="D762" t="s">
        <v>688</v>
      </c>
      <c r="E762" t="s">
        <v>212</v>
      </c>
      <c r="G762" t="s">
        <v>324</v>
      </c>
      <c r="K762" t="s">
        <v>144</v>
      </c>
      <c r="L762" t="s">
        <v>442</v>
      </c>
      <c r="Q762">
        <v>20.5</v>
      </c>
      <c r="R762" s="18">
        <v>26</v>
      </c>
      <c r="S762" t="s">
        <v>270</v>
      </c>
      <c r="V762" t="s">
        <v>270</v>
      </c>
      <c r="W762" s="1"/>
      <c r="X762" s="20"/>
      <c r="Y762" s="1"/>
      <c r="Z762" s="20"/>
      <c r="AA762" s="20"/>
      <c r="AB762" s="20" t="s">
        <v>184</v>
      </c>
      <c r="AC762" s="20"/>
      <c r="AD762" s="20"/>
      <c r="AE762" s="20"/>
      <c r="AF762" s="20"/>
      <c r="AG762" s="20"/>
      <c r="AI762" s="20"/>
      <c r="AL762" s="20" t="s">
        <v>184</v>
      </c>
      <c r="AM762" s="20"/>
      <c r="AP762" s="20"/>
      <c r="AS762" s="20"/>
      <c r="AV762" s="20" t="s">
        <v>184</v>
      </c>
      <c r="BD762" s="18">
        <v>3</v>
      </c>
      <c r="BG762" s="18">
        <v>4.9000000000000004</v>
      </c>
    </row>
    <row r="763" spans="1:59">
      <c r="D763" t="s">
        <v>688</v>
      </c>
      <c r="E763" t="s">
        <v>212</v>
      </c>
      <c r="G763" t="s">
        <v>324</v>
      </c>
      <c r="K763" t="s">
        <v>144</v>
      </c>
      <c r="L763" t="s">
        <v>689</v>
      </c>
      <c r="Q763">
        <v>15.6</v>
      </c>
      <c r="R763" s="18">
        <v>18</v>
      </c>
      <c r="S763" t="s">
        <v>270</v>
      </c>
      <c r="U763" s="1"/>
      <c r="V763" t="s">
        <v>270</v>
      </c>
      <c r="W763" s="1"/>
      <c r="X763" s="20"/>
      <c r="Y763" s="1"/>
      <c r="Z763" s="20"/>
      <c r="AA763" s="20"/>
      <c r="AB763" s="20" t="s">
        <v>184</v>
      </c>
      <c r="AC763" s="20"/>
      <c r="AD763" s="20"/>
      <c r="AE763" s="20"/>
      <c r="AF763" s="20"/>
      <c r="AG763" s="20"/>
      <c r="AI763" s="20"/>
      <c r="AL763" s="20" t="s">
        <v>184</v>
      </c>
      <c r="AM763" s="20"/>
      <c r="AP763" s="20"/>
      <c r="AS763" s="20"/>
      <c r="AV763" s="20" t="s">
        <v>184</v>
      </c>
      <c r="BD763" s="18">
        <v>0.1</v>
      </c>
      <c r="BG763" s="18">
        <v>0.1</v>
      </c>
    </row>
    <row r="764" spans="1:59">
      <c r="D764" t="s">
        <v>688</v>
      </c>
      <c r="E764" t="s">
        <v>212</v>
      </c>
      <c r="G764" t="s">
        <v>324</v>
      </c>
      <c r="K764" t="s">
        <v>126</v>
      </c>
      <c r="L764" t="s">
        <v>690</v>
      </c>
      <c r="Q764">
        <v>10.3</v>
      </c>
      <c r="R764" s="18">
        <v>43</v>
      </c>
      <c r="S764" t="s">
        <v>270</v>
      </c>
      <c r="U764" s="1"/>
      <c r="V764" t="s">
        <v>270</v>
      </c>
      <c r="W764" s="1"/>
      <c r="X764" s="20"/>
      <c r="Y764" s="1"/>
      <c r="Z764" s="20"/>
      <c r="AA764" s="20"/>
      <c r="AB764" s="20" t="s">
        <v>184</v>
      </c>
      <c r="AC764" s="20"/>
      <c r="AD764" s="20"/>
      <c r="AE764" s="20"/>
      <c r="AF764" s="20"/>
      <c r="AG764" s="20"/>
      <c r="AI764" s="20"/>
      <c r="AL764" s="20" t="s">
        <v>184</v>
      </c>
      <c r="AM764" s="20"/>
      <c r="AP764" s="20"/>
      <c r="AS764" s="20"/>
      <c r="AV764" s="20" t="s">
        <v>184</v>
      </c>
      <c r="BD764" s="18">
        <v>0.2</v>
      </c>
      <c r="BG764" s="18">
        <v>0.5</v>
      </c>
    </row>
    <row r="765" spans="1:59">
      <c r="D765" t="s">
        <v>688</v>
      </c>
      <c r="E765" t="s">
        <v>212</v>
      </c>
      <c r="G765" t="s">
        <v>324</v>
      </c>
      <c r="K765" t="s">
        <v>126</v>
      </c>
      <c r="L765" t="s">
        <v>691</v>
      </c>
      <c r="Q765">
        <v>10.7</v>
      </c>
      <c r="R765" s="18">
        <v>4</v>
      </c>
      <c r="S765" t="s">
        <v>270</v>
      </c>
      <c r="U765" s="1"/>
      <c r="V765" t="s">
        <v>270</v>
      </c>
      <c r="W765" s="1"/>
      <c r="X765" s="20"/>
      <c r="Y765" s="1"/>
      <c r="Z765" s="20"/>
      <c r="AA765" s="20"/>
      <c r="AB765" s="20" t="s">
        <v>184</v>
      </c>
      <c r="AC765" s="20"/>
      <c r="AD765" s="20"/>
      <c r="AE765" s="20"/>
      <c r="AF765" s="20"/>
      <c r="AG765" s="20"/>
      <c r="AI765" s="20"/>
      <c r="AL765" s="20" t="s">
        <v>184</v>
      </c>
      <c r="AM765" s="20"/>
      <c r="AP765" s="20"/>
      <c r="AS765" s="20"/>
      <c r="AV765" s="20" t="s">
        <v>184</v>
      </c>
      <c r="BD765" s="18">
        <v>0.7</v>
      </c>
      <c r="BG765" s="18">
        <v>0.5</v>
      </c>
    </row>
    <row r="766" spans="1:59">
      <c r="D766" t="s">
        <v>688</v>
      </c>
      <c r="E766" t="s">
        <v>212</v>
      </c>
      <c r="G766" t="s">
        <v>324</v>
      </c>
      <c r="K766" t="s">
        <v>170</v>
      </c>
      <c r="L766" t="s">
        <v>692</v>
      </c>
      <c r="Q766">
        <v>13.6</v>
      </c>
      <c r="R766" s="18">
        <v>7</v>
      </c>
      <c r="S766" t="s">
        <v>270</v>
      </c>
      <c r="U766" s="1"/>
      <c r="V766" t="s">
        <v>270</v>
      </c>
      <c r="W766" s="1"/>
      <c r="X766" s="20"/>
      <c r="Y766" s="1"/>
      <c r="Z766" s="20"/>
      <c r="AA766" s="20"/>
      <c r="AB766" s="20" t="s">
        <v>184</v>
      </c>
      <c r="AC766" s="20"/>
      <c r="AD766" s="20"/>
      <c r="AE766" s="20"/>
      <c r="AF766" s="20"/>
      <c r="AG766" s="20"/>
      <c r="AI766" s="20"/>
      <c r="AL766" s="20" t="s">
        <v>184</v>
      </c>
      <c r="AM766" s="20"/>
      <c r="AP766" s="20"/>
      <c r="AS766" s="20"/>
      <c r="AV766" s="20" t="s">
        <v>184</v>
      </c>
      <c r="BD766" s="18">
        <v>1.3</v>
      </c>
      <c r="BG766" s="18">
        <v>3.1</v>
      </c>
    </row>
    <row r="767" spans="1:59">
      <c r="D767" t="s">
        <v>688</v>
      </c>
      <c r="E767" t="s">
        <v>212</v>
      </c>
      <c r="G767" t="s">
        <v>324</v>
      </c>
      <c r="K767" t="s">
        <v>170</v>
      </c>
      <c r="L767" t="s">
        <v>693</v>
      </c>
      <c r="Q767">
        <v>19.399999999999999</v>
      </c>
      <c r="R767" s="18">
        <v>6</v>
      </c>
      <c r="S767" t="s">
        <v>270</v>
      </c>
      <c r="U767" s="1"/>
      <c r="V767" t="s">
        <v>270</v>
      </c>
      <c r="W767" s="1"/>
      <c r="X767" s="20"/>
      <c r="Y767" s="1"/>
      <c r="Z767" s="20"/>
      <c r="AA767" s="20"/>
      <c r="AB767" s="20" t="s">
        <v>184</v>
      </c>
      <c r="AC767" s="20"/>
      <c r="AD767" s="20"/>
      <c r="AE767" s="20"/>
      <c r="AF767" s="20"/>
      <c r="AG767" s="20"/>
      <c r="AI767" s="20"/>
      <c r="AL767" s="20" t="s">
        <v>184</v>
      </c>
      <c r="AM767" s="20"/>
      <c r="AP767" s="20"/>
      <c r="AS767" s="20"/>
      <c r="AV767" s="20" t="s">
        <v>184</v>
      </c>
      <c r="BE767" s="18" t="s">
        <v>130</v>
      </c>
    </row>
    <row r="768" spans="1:59">
      <c r="D768" t="s">
        <v>688</v>
      </c>
      <c r="E768" t="s">
        <v>212</v>
      </c>
      <c r="G768" t="s">
        <v>324</v>
      </c>
      <c r="K768" t="s">
        <v>214</v>
      </c>
      <c r="L768" t="s">
        <v>694</v>
      </c>
      <c r="Q768">
        <v>6.5</v>
      </c>
      <c r="R768" s="18">
        <v>10</v>
      </c>
      <c r="S768" t="s">
        <v>270</v>
      </c>
      <c r="U768" s="1"/>
      <c r="V768" t="s">
        <v>270</v>
      </c>
      <c r="W768" s="1"/>
      <c r="X768" s="20"/>
      <c r="Y768" s="1"/>
      <c r="Z768" s="20"/>
      <c r="AA768" s="20"/>
      <c r="AB768" s="20" t="s">
        <v>184</v>
      </c>
      <c r="AC768" s="20"/>
      <c r="AD768" s="20"/>
      <c r="AE768" s="20"/>
      <c r="AF768" s="20"/>
      <c r="AG768" s="20"/>
      <c r="AI768" s="20"/>
      <c r="AL768" s="20" t="s">
        <v>184</v>
      </c>
      <c r="AM768" s="20"/>
      <c r="AP768" s="20"/>
      <c r="AS768" s="20"/>
      <c r="AV768" s="20" t="s">
        <v>184</v>
      </c>
      <c r="BD768" s="18">
        <v>0.1</v>
      </c>
      <c r="BG768" s="18">
        <v>0.4</v>
      </c>
    </row>
    <row r="769" spans="1:59">
      <c r="D769" t="s">
        <v>688</v>
      </c>
      <c r="E769" t="s">
        <v>212</v>
      </c>
      <c r="G769" t="s">
        <v>324</v>
      </c>
      <c r="K769" t="s">
        <v>214</v>
      </c>
      <c r="L769" t="s">
        <v>695</v>
      </c>
      <c r="Q769">
        <v>6</v>
      </c>
      <c r="R769" s="18">
        <v>1</v>
      </c>
      <c r="S769" t="s">
        <v>270</v>
      </c>
      <c r="U769" s="1"/>
      <c r="V769" t="s">
        <v>270</v>
      </c>
      <c r="W769" s="1"/>
      <c r="X769" s="20"/>
      <c r="Y769" s="1"/>
      <c r="Z769" s="20"/>
      <c r="AA769" s="20"/>
      <c r="AB769" s="20" t="s">
        <v>184</v>
      </c>
      <c r="AC769" s="20"/>
      <c r="AD769" s="20"/>
      <c r="AE769" s="20"/>
      <c r="AF769" s="20"/>
      <c r="AG769" s="20"/>
      <c r="AI769" s="20"/>
      <c r="AL769" s="20" t="s">
        <v>184</v>
      </c>
      <c r="AM769" s="20"/>
      <c r="AP769" s="20"/>
      <c r="AS769" s="20"/>
      <c r="AV769" s="20" t="s">
        <v>184</v>
      </c>
      <c r="BD769" s="18">
        <v>63</v>
      </c>
    </row>
    <row r="770" spans="1:59">
      <c r="D770" t="s">
        <v>688</v>
      </c>
      <c r="E770" t="s">
        <v>212</v>
      </c>
      <c r="G770" t="s">
        <v>324</v>
      </c>
      <c r="K770" t="s">
        <v>217</v>
      </c>
      <c r="L770" t="s">
        <v>217</v>
      </c>
      <c r="Q770">
        <v>26.2</v>
      </c>
      <c r="R770" s="18">
        <v>16</v>
      </c>
      <c r="S770" t="s">
        <v>270</v>
      </c>
      <c r="U770" s="1"/>
      <c r="V770" t="s">
        <v>270</v>
      </c>
      <c r="W770" s="1"/>
      <c r="X770" s="20"/>
      <c r="Y770" s="1"/>
      <c r="Z770" s="20"/>
      <c r="AA770" s="20"/>
      <c r="AB770" s="20" t="s">
        <v>184</v>
      </c>
      <c r="AC770" s="20"/>
      <c r="AD770" s="20"/>
      <c r="AE770" s="20"/>
      <c r="AF770" s="20"/>
      <c r="AG770" s="20"/>
      <c r="AI770" s="20"/>
      <c r="AL770" s="20" t="s">
        <v>184</v>
      </c>
      <c r="AM770" s="20"/>
      <c r="AP770" s="20"/>
      <c r="AS770" s="20"/>
      <c r="AV770" s="20" t="s">
        <v>184</v>
      </c>
      <c r="BD770" s="18">
        <v>0.2</v>
      </c>
      <c r="BG770" s="18">
        <v>0.5</v>
      </c>
    </row>
    <row r="771" spans="1:59">
      <c r="D771" t="s">
        <v>688</v>
      </c>
      <c r="E771" t="s">
        <v>212</v>
      </c>
      <c r="G771" t="s">
        <v>324</v>
      </c>
      <c r="K771" t="s">
        <v>214</v>
      </c>
      <c r="L771" t="s">
        <v>696</v>
      </c>
      <c r="Q771">
        <v>9.6999999999999993</v>
      </c>
      <c r="R771" s="18">
        <v>14</v>
      </c>
      <c r="S771" t="s">
        <v>270</v>
      </c>
      <c r="U771" s="1"/>
      <c r="V771" t="s">
        <v>270</v>
      </c>
      <c r="W771" s="1"/>
      <c r="X771" s="20"/>
      <c r="Y771" s="1"/>
      <c r="Z771" s="20"/>
      <c r="AA771" s="20"/>
      <c r="AB771" s="20" t="s">
        <v>184</v>
      </c>
      <c r="AC771" s="20"/>
      <c r="AD771" s="20"/>
      <c r="AE771" s="20"/>
      <c r="AF771" s="20"/>
      <c r="AG771" s="20"/>
      <c r="AI771" s="20"/>
      <c r="AL771" s="20" t="s">
        <v>184</v>
      </c>
      <c r="AM771" s="20"/>
      <c r="AP771" s="20"/>
      <c r="AS771" s="20"/>
      <c r="AV771" s="20" t="s">
        <v>184</v>
      </c>
      <c r="BE771" s="18" t="s">
        <v>130</v>
      </c>
      <c r="BG771" s="18">
        <v>0.1</v>
      </c>
    </row>
    <row r="772" spans="1:59">
      <c r="D772" t="s">
        <v>688</v>
      </c>
      <c r="E772" t="s">
        <v>212</v>
      </c>
      <c r="G772" t="s">
        <v>324</v>
      </c>
      <c r="K772" t="s">
        <v>161</v>
      </c>
      <c r="L772" t="s">
        <v>697</v>
      </c>
      <c r="Q772">
        <v>4.2</v>
      </c>
      <c r="R772" s="18">
        <v>21</v>
      </c>
      <c r="S772" t="s">
        <v>270</v>
      </c>
      <c r="U772" s="1"/>
      <c r="V772" t="s">
        <v>270</v>
      </c>
      <c r="W772" s="1"/>
      <c r="X772" s="20"/>
      <c r="Y772" s="1"/>
      <c r="Z772" s="20"/>
      <c r="AA772" s="20"/>
      <c r="AB772" s="20" t="s">
        <v>184</v>
      </c>
      <c r="AC772" s="20"/>
      <c r="AD772" s="20"/>
      <c r="AE772" s="20"/>
      <c r="AF772" s="20"/>
      <c r="AG772" s="20"/>
      <c r="AI772" s="20"/>
      <c r="AL772" s="20" t="s">
        <v>184</v>
      </c>
      <c r="AM772" s="20"/>
      <c r="AP772" s="20"/>
      <c r="AS772" s="20"/>
      <c r="AV772" s="20" t="s">
        <v>184</v>
      </c>
      <c r="BE772" s="18" t="s">
        <v>130</v>
      </c>
      <c r="BG772" s="18">
        <v>0.1</v>
      </c>
    </row>
    <row r="773" spans="1:59">
      <c r="D773" t="s">
        <v>688</v>
      </c>
      <c r="E773" t="s">
        <v>212</v>
      </c>
      <c r="G773" t="s">
        <v>324</v>
      </c>
      <c r="K773" t="s">
        <v>182</v>
      </c>
      <c r="L773" t="s">
        <v>698</v>
      </c>
      <c r="Q773" t="s">
        <v>699</v>
      </c>
      <c r="R773" s="18">
        <v>2</v>
      </c>
      <c r="S773" t="s">
        <v>270</v>
      </c>
      <c r="U773" s="1"/>
      <c r="V773" t="s">
        <v>270</v>
      </c>
      <c r="W773" s="1"/>
      <c r="X773" s="20"/>
      <c r="Y773" s="1"/>
      <c r="Z773" s="20"/>
      <c r="AA773" s="20"/>
      <c r="AB773" s="20" t="s">
        <v>184</v>
      </c>
      <c r="AC773" s="20"/>
      <c r="AD773" s="20"/>
      <c r="AE773" s="20"/>
      <c r="AF773" s="20"/>
      <c r="AG773" s="20"/>
      <c r="AI773" s="20"/>
      <c r="AL773" s="20" t="s">
        <v>184</v>
      </c>
      <c r="AM773" s="20"/>
      <c r="AP773" s="20"/>
      <c r="AS773" s="20"/>
      <c r="AV773" s="20" t="s">
        <v>184</v>
      </c>
      <c r="BE773" s="18" t="s">
        <v>130</v>
      </c>
    </row>
    <row r="774" spans="1:59">
      <c r="D774" t="s">
        <v>688</v>
      </c>
      <c r="E774" t="s">
        <v>212</v>
      </c>
      <c r="G774" t="s">
        <v>324</v>
      </c>
      <c r="K774" t="s">
        <v>182</v>
      </c>
      <c r="L774" t="s">
        <v>700</v>
      </c>
      <c r="Q774">
        <v>14.9</v>
      </c>
      <c r="R774" s="18">
        <v>1</v>
      </c>
      <c r="S774" t="s">
        <v>270</v>
      </c>
      <c r="U774" s="1"/>
      <c r="V774" t="s">
        <v>270</v>
      </c>
      <c r="W774" s="1"/>
      <c r="X774" s="20"/>
      <c r="Y774" s="1"/>
      <c r="Z774" s="20"/>
      <c r="AA774" s="20"/>
      <c r="AB774" s="20" t="s">
        <v>184</v>
      </c>
      <c r="AC774" s="20"/>
      <c r="AD774" s="20"/>
      <c r="AE774" s="20"/>
      <c r="AF774" s="20"/>
      <c r="AG774" s="20"/>
      <c r="AI774" s="20"/>
      <c r="AL774" s="20" t="s">
        <v>184</v>
      </c>
      <c r="AM774" s="20"/>
      <c r="AP774" s="20"/>
      <c r="AS774" s="20"/>
      <c r="AV774" s="20" t="s">
        <v>184</v>
      </c>
      <c r="BD774" s="18">
        <v>3.1</v>
      </c>
    </row>
    <row r="775" spans="1:59">
      <c r="D775" t="s">
        <v>688</v>
      </c>
      <c r="E775" t="s">
        <v>212</v>
      </c>
      <c r="G775" t="s">
        <v>324</v>
      </c>
      <c r="K775" t="s">
        <v>182</v>
      </c>
      <c r="L775" t="s">
        <v>701</v>
      </c>
      <c r="Q775">
        <v>4.0999999999999996</v>
      </c>
      <c r="R775" s="18">
        <v>5</v>
      </c>
      <c r="S775" t="s">
        <v>270</v>
      </c>
      <c r="U775" s="1"/>
      <c r="V775" t="s">
        <v>270</v>
      </c>
      <c r="W775" s="1"/>
      <c r="X775" s="20"/>
      <c r="Y775" s="1"/>
      <c r="Z775" s="20"/>
      <c r="AA775" s="20"/>
      <c r="AB775" s="20" t="s">
        <v>184</v>
      </c>
      <c r="AC775" s="20"/>
      <c r="AD775" s="20"/>
      <c r="AE775" s="20"/>
      <c r="AF775" s="20"/>
      <c r="AG775" s="20"/>
      <c r="AI775" s="20"/>
      <c r="AL775" s="20" t="s">
        <v>184</v>
      </c>
      <c r="AM775" s="20"/>
      <c r="AP775" s="20"/>
      <c r="AS775" s="20"/>
      <c r="AV775" s="20" t="s">
        <v>184</v>
      </c>
      <c r="BD775" s="18">
        <v>0.3</v>
      </c>
      <c r="BG775" s="18">
        <v>0.3</v>
      </c>
    </row>
    <row r="776" spans="1:59">
      <c r="D776" t="s">
        <v>688</v>
      </c>
      <c r="E776" t="s">
        <v>212</v>
      </c>
      <c r="G776" t="s">
        <v>324</v>
      </c>
      <c r="K776" t="s">
        <v>126</v>
      </c>
      <c r="L776" t="s">
        <v>702</v>
      </c>
      <c r="Q776">
        <v>4.9000000000000004</v>
      </c>
      <c r="R776" s="18">
        <v>3</v>
      </c>
      <c r="S776" t="s">
        <v>270</v>
      </c>
      <c r="U776" s="1"/>
      <c r="V776" t="s">
        <v>270</v>
      </c>
      <c r="W776" s="1"/>
      <c r="X776" s="20"/>
      <c r="Y776" s="1"/>
      <c r="Z776" s="20"/>
      <c r="AA776" s="20"/>
      <c r="AB776" s="20" t="s">
        <v>184</v>
      </c>
      <c r="AC776" s="20"/>
      <c r="AD776" s="20"/>
      <c r="AE776" s="20"/>
      <c r="AF776" s="20"/>
      <c r="AG776" s="20"/>
      <c r="AI776" s="20"/>
      <c r="AL776" s="20" t="s">
        <v>184</v>
      </c>
      <c r="AM776" s="20"/>
      <c r="AP776" s="20"/>
      <c r="AS776" s="20"/>
      <c r="AV776" s="20" t="s">
        <v>184</v>
      </c>
      <c r="BD776" s="18">
        <v>0.2</v>
      </c>
      <c r="BG776" s="18">
        <v>0.2</v>
      </c>
    </row>
    <row r="777" spans="1:59">
      <c r="D777" t="s">
        <v>688</v>
      </c>
      <c r="E777" t="s">
        <v>212</v>
      </c>
      <c r="G777" t="s">
        <v>324</v>
      </c>
      <c r="K777" t="s">
        <v>158</v>
      </c>
      <c r="L777" t="s">
        <v>158</v>
      </c>
      <c r="Q777">
        <v>12.3</v>
      </c>
      <c r="R777" s="18">
        <v>6</v>
      </c>
      <c r="S777" t="s">
        <v>270</v>
      </c>
      <c r="U777" s="1"/>
      <c r="V777" t="s">
        <v>270</v>
      </c>
      <c r="W777" s="1"/>
      <c r="X777" s="20"/>
      <c r="Y777" s="1"/>
      <c r="Z777" s="20"/>
      <c r="AA777" s="20"/>
      <c r="AB777" s="20" t="s">
        <v>184</v>
      </c>
      <c r="AC777" s="20"/>
      <c r="AD777" s="20"/>
      <c r="AE777" s="20"/>
      <c r="AF777" s="20"/>
      <c r="AG777" s="20"/>
      <c r="AI777" s="20"/>
      <c r="AL777" s="20" t="s">
        <v>184</v>
      </c>
      <c r="AM777" s="20"/>
      <c r="AP777" s="20"/>
      <c r="AS777" s="20"/>
      <c r="AV777" s="20" t="s">
        <v>184</v>
      </c>
      <c r="BD777" s="18">
        <v>1</v>
      </c>
      <c r="BG777" s="18">
        <v>1.4</v>
      </c>
    </row>
    <row r="778" spans="1:59">
      <c r="D778" t="s">
        <v>688</v>
      </c>
      <c r="E778" t="s">
        <v>212</v>
      </c>
      <c r="G778" t="s">
        <v>324</v>
      </c>
      <c r="K778" t="s">
        <v>158</v>
      </c>
      <c r="L778" t="s">
        <v>703</v>
      </c>
      <c r="Q778">
        <v>13.6</v>
      </c>
      <c r="R778" s="18">
        <v>1</v>
      </c>
      <c r="S778" t="s">
        <v>270</v>
      </c>
      <c r="U778" s="1"/>
      <c r="V778" t="s">
        <v>270</v>
      </c>
      <c r="W778" s="1"/>
      <c r="X778" s="20"/>
      <c r="Y778" s="1"/>
      <c r="Z778" s="20"/>
      <c r="AA778" s="20"/>
      <c r="AB778" s="20" t="s">
        <v>184</v>
      </c>
      <c r="AC778" s="20"/>
      <c r="AD778" s="20"/>
      <c r="AE778" s="20"/>
      <c r="AF778" s="20"/>
      <c r="AG778" s="20"/>
      <c r="AI778" s="20"/>
      <c r="AL778" s="20" t="s">
        <v>184</v>
      </c>
      <c r="AM778" s="20"/>
      <c r="AP778" s="20"/>
      <c r="AS778" s="20"/>
      <c r="AV778" s="20" t="s">
        <v>184</v>
      </c>
      <c r="BD778" s="18">
        <v>3.9</v>
      </c>
    </row>
    <row r="779" spans="1:59">
      <c r="D779" t="s">
        <v>688</v>
      </c>
      <c r="E779" t="s">
        <v>212</v>
      </c>
      <c r="G779" t="s">
        <v>324</v>
      </c>
      <c r="K779" t="s">
        <v>139</v>
      </c>
      <c r="L779" t="s">
        <v>501</v>
      </c>
      <c r="Q779">
        <v>16.100000000000001</v>
      </c>
      <c r="R779" s="18">
        <v>13</v>
      </c>
      <c r="S779" t="s">
        <v>270</v>
      </c>
      <c r="U779" s="1"/>
      <c r="V779" t="s">
        <v>270</v>
      </c>
      <c r="W779" s="1"/>
      <c r="X779" s="20"/>
      <c r="Y779" s="1"/>
      <c r="Z779" s="20"/>
      <c r="AA779" s="20"/>
      <c r="AB779" s="20" t="s">
        <v>184</v>
      </c>
      <c r="AC779" s="20"/>
      <c r="AD779" s="20"/>
      <c r="AE779" s="20"/>
      <c r="AF779" s="20"/>
      <c r="AG779" s="20"/>
      <c r="AI779" s="20"/>
      <c r="AL779" s="20" t="s">
        <v>184</v>
      </c>
      <c r="AM779" s="20"/>
      <c r="AP779" s="20"/>
      <c r="AS779" s="20"/>
      <c r="AV779" s="20" t="s">
        <v>184</v>
      </c>
      <c r="BD779" s="18">
        <v>0.2</v>
      </c>
      <c r="BG779" s="18">
        <v>0.7</v>
      </c>
    </row>
    <row r="780" spans="1:59">
      <c r="D780" t="s">
        <v>688</v>
      </c>
      <c r="E780" t="s">
        <v>212</v>
      </c>
      <c r="G780" t="s">
        <v>324</v>
      </c>
      <c r="K780" t="s">
        <v>704</v>
      </c>
      <c r="L780" t="s">
        <v>705</v>
      </c>
      <c r="Q780">
        <v>3.2</v>
      </c>
      <c r="R780" s="18">
        <v>5</v>
      </c>
      <c r="S780" t="s">
        <v>270</v>
      </c>
      <c r="U780" s="1"/>
      <c r="V780" t="s">
        <v>270</v>
      </c>
      <c r="W780" s="1"/>
      <c r="X780" s="20"/>
      <c r="Y780" s="1"/>
      <c r="Z780" s="20"/>
      <c r="AA780" s="20"/>
      <c r="AB780" s="20" t="s">
        <v>184</v>
      </c>
      <c r="AC780" s="20"/>
      <c r="AD780" s="20"/>
      <c r="AE780" s="20"/>
      <c r="AF780" s="20"/>
      <c r="AG780" s="20"/>
      <c r="AI780" s="20"/>
      <c r="AL780" s="20" t="s">
        <v>184</v>
      </c>
      <c r="AM780" s="20"/>
      <c r="AP780" s="20"/>
      <c r="AS780" s="20"/>
      <c r="AV780" s="20" t="s">
        <v>184</v>
      </c>
      <c r="BD780" s="18">
        <v>0.2</v>
      </c>
      <c r="BG780" s="18">
        <v>0.1</v>
      </c>
    </row>
    <row r="781" spans="1:59">
      <c r="A781" t="s">
        <v>706</v>
      </c>
      <c r="B781" s="55" t="s">
        <v>707</v>
      </c>
      <c r="D781" t="s">
        <v>708</v>
      </c>
      <c r="E781" t="s">
        <v>138</v>
      </c>
      <c r="G781" t="s">
        <v>709</v>
      </c>
      <c r="I781" t="s">
        <v>124</v>
      </c>
      <c r="K781" t="s">
        <v>144</v>
      </c>
      <c r="L781" t="s">
        <v>144</v>
      </c>
      <c r="Q781">
        <v>12.4</v>
      </c>
      <c r="U781" s="1"/>
      <c r="V781" s="1" t="s">
        <v>129</v>
      </c>
      <c r="W781" s="1"/>
      <c r="X781" s="20"/>
      <c r="Y781" s="1"/>
      <c r="Z781" s="20"/>
      <c r="AA781" s="20"/>
      <c r="AB781" s="20" t="s">
        <v>184</v>
      </c>
      <c r="AC781" s="20"/>
      <c r="AD781" s="20"/>
      <c r="AE781" s="20"/>
      <c r="AF781" s="20"/>
      <c r="AG781" s="20"/>
      <c r="AI781" s="20"/>
      <c r="AL781" s="20" t="s">
        <v>184</v>
      </c>
      <c r="AM781" s="20"/>
      <c r="AP781" s="20"/>
      <c r="AS781" s="20"/>
      <c r="AV781" s="20" t="s">
        <v>184</v>
      </c>
      <c r="BF781" s="18" t="s">
        <v>184</v>
      </c>
    </row>
    <row r="782" spans="1:59">
      <c r="D782" t="s">
        <v>708</v>
      </c>
      <c r="E782" t="s">
        <v>123</v>
      </c>
      <c r="G782" t="s">
        <v>283</v>
      </c>
      <c r="H782" t="s">
        <v>710</v>
      </c>
      <c r="I782" t="s">
        <v>124</v>
      </c>
      <c r="K782" t="s">
        <v>144</v>
      </c>
      <c r="L782" t="s">
        <v>144</v>
      </c>
      <c r="N782">
        <v>8</v>
      </c>
      <c r="O782">
        <v>210</v>
      </c>
      <c r="P782">
        <v>8</v>
      </c>
      <c r="Q782">
        <v>9.6999999999999993</v>
      </c>
      <c r="R782" s="18">
        <v>4</v>
      </c>
      <c r="U782" s="1"/>
      <c r="V782" s="1" t="s">
        <v>129</v>
      </c>
      <c r="W782" s="1"/>
      <c r="X782" s="20"/>
      <c r="Y782" s="1"/>
      <c r="Z782" s="20">
        <v>0.42</v>
      </c>
      <c r="AA782" s="20"/>
      <c r="AB782" s="20"/>
      <c r="AC782" s="20">
        <v>0.06</v>
      </c>
      <c r="AD782" s="20"/>
      <c r="AE782" s="20"/>
      <c r="AF782" s="20"/>
      <c r="AG782" s="20"/>
      <c r="AI782" s="20"/>
      <c r="AJ782" s="18">
        <v>0.63</v>
      </c>
      <c r="AM782" s="20">
        <v>0.05</v>
      </c>
      <c r="AP782" s="20"/>
      <c r="AS782" s="20"/>
      <c r="AT782" s="18">
        <v>0.3</v>
      </c>
      <c r="AW782" s="18">
        <v>0.06</v>
      </c>
      <c r="BD782" s="18">
        <v>0.22</v>
      </c>
      <c r="BG782" s="18">
        <v>0.04</v>
      </c>
    </row>
    <row r="783" spans="1:59">
      <c r="D783" t="s">
        <v>708</v>
      </c>
      <c r="E783" t="s">
        <v>123</v>
      </c>
      <c r="G783" t="s">
        <v>283</v>
      </c>
      <c r="H783" t="s">
        <v>711</v>
      </c>
      <c r="I783" t="s">
        <v>124</v>
      </c>
      <c r="K783" t="s">
        <v>144</v>
      </c>
      <c r="L783" t="s">
        <v>144</v>
      </c>
      <c r="N783">
        <v>8</v>
      </c>
      <c r="O783">
        <v>210</v>
      </c>
      <c r="P783">
        <v>8</v>
      </c>
      <c r="Q783">
        <v>11.7</v>
      </c>
      <c r="R783" s="18">
        <v>4</v>
      </c>
      <c r="U783" s="1"/>
      <c r="V783" s="1" t="s">
        <v>129</v>
      </c>
      <c r="W783" s="1"/>
      <c r="X783" s="20"/>
      <c r="Y783" s="1"/>
      <c r="Z783" s="20">
        <v>0.51</v>
      </c>
      <c r="AA783" s="20"/>
      <c r="AB783" s="20"/>
      <c r="AC783" s="20">
        <v>0.04</v>
      </c>
      <c r="AD783" s="20"/>
      <c r="AE783" s="20"/>
      <c r="AF783" s="20"/>
      <c r="AG783" s="20"/>
      <c r="AI783" s="20"/>
      <c r="AJ783" s="18">
        <v>0.76</v>
      </c>
      <c r="AM783" s="20">
        <v>0.09</v>
      </c>
      <c r="AP783" s="20"/>
      <c r="AS783" s="20"/>
      <c r="AT783" s="18">
        <v>0.55000000000000004</v>
      </c>
      <c r="AW783" s="18">
        <v>0.06</v>
      </c>
      <c r="BD783" s="18">
        <v>0.2</v>
      </c>
      <c r="BG783" s="18">
        <v>0.03</v>
      </c>
    </row>
    <row r="784" spans="1:59">
      <c r="D784" t="s">
        <v>708</v>
      </c>
      <c r="E784" t="s">
        <v>123</v>
      </c>
      <c r="G784" t="s">
        <v>283</v>
      </c>
      <c r="H784" t="s">
        <v>710</v>
      </c>
      <c r="I784" t="s">
        <v>712</v>
      </c>
      <c r="K784" t="s">
        <v>144</v>
      </c>
      <c r="L784" t="s">
        <v>144</v>
      </c>
      <c r="N784">
        <v>8</v>
      </c>
      <c r="O784">
        <v>210</v>
      </c>
      <c r="P784">
        <v>8</v>
      </c>
      <c r="Q784">
        <v>11</v>
      </c>
      <c r="R784" s="18">
        <v>4</v>
      </c>
      <c r="U784" s="1"/>
      <c r="V784" s="1" t="s">
        <v>129</v>
      </c>
      <c r="W784" s="1"/>
      <c r="X784" s="20"/>
      <c r="Y784" s="1"/>
      <c r="Z784" s="20">
        <v>0.66</v>
      </c>
      <c r="AA784" s="20"/>
      <c r="AB784" s="20"/>
      <c r="AC784" s="20">
        <v>0.05</v>
      </c>
      <c r="AD784" s="20"/>
      <c r="AE784" s="20"/>
      <c r="AF784" s="20"/>
      <c r="AG784" s="20"/>
      <c r="AI784" s="20"/>
      <c r="AJ784" s="18">
        <v>1.3</v>
      </c>
      <c r="AM784" s="20">
        <v>0.03</v>
      </c>
      <c r="AP784" s="20"/>
      <c r="AS784" s="20"/>
      <c r="AT784" s="18">
        <v>0.53</v>
      </c>
      <c r="AW784" s="18">
        <v>0.05</v>
      </c>
      <c r="BD784" s="18">
        <v>0.34</v>
      </c>
      <c r="BG784" s="18">
        <v>0.05</v>
      </c>
    </row>
    <row r="785" spans="1:61">
      <c r="D785" t="s">
        <v>708</v>
      </c>
      <c r="E785" t="s">
        <v>123</v>
      </c>
      <c r="G785" t="s">
        <v>283</v>
      </c>
      <c r="H785" t="s">
        <v>711</v>
      </c>
      <c r="I785" t="s">
        <v>712</v>
      </c>
      <c r="K785" t="s">
        <v>144</v>
      </c>
      <c r="L785" t="s">
        <v>144</v>
      </c>
      <c r="N785">
        <v>8</v>
      </c>
      <c r="O785">
        <v>210</v>
      </c>
      <c r="P785">
        <v>8</v>
      </c>
      <c r="Q785">
        <v>10.5</v>
      </c>
      <c r="R785" s="18">
        <v>4</v>
      </c>
      <c r="U785" s="1"/>
      <c r="V785" s="1" t="s">
        <v>129</v>
      </c>
      <c r="W785" s="1"/>
      <c r="X785" s="20"/>
      <c r="Y785" s="1"/>
      <c r="Z785" s="20">
        <v>0.32</v>
      </c>
      <c r="AA785" s="20"/>
      <c r="AB785" s="20"/>
      <c r="AC785" s="20">
        <v>0.1</v>
      </c>
      <c r="AD785" s="20"/>
      <c r="AE785" s="20"/>
      <c r="AF785" s="20"/>
      <c r="AG785" s="20"/>
      <c r="AI785" s="20"/>
      <c r="AJ785" s="18">
        <v>0.54</v>
      </c>
      <c r="AM785" s="20">
        <v>0.09</v>
      </c>
      <c r="AP785" s="20"/>
      <c r="AS785" s="20"/>
      <c r="AT785" s="18">
        <v>0.37</v>
      </c>
      <c r="AW785" s="18">
        <v>0.11</v>
      </c>
      <c r="BD785" s="18">
        <v>0.23</v>
      </c>
      <c r="BG785" s="18">
        <v>0.04</v>
      </c>
    </row>
    <row r="786" spans="1:61">
      <c r="A786" t="s">
        <v>713</v>
      </c>
      <c r="B786" s="55" t="s">
        <v>714</v>
      </c>
      <c r="D786" t="s">
        <v>715</v>
      </c>
      <c r="E786" t="s">
        <v>222</v>
      </c>
      <c r="G786" t="s">
        <v>324</v>
      </c>
      <c r="H786" t="s">
        <v>167</v>
      </c>
      <c r="K786" t="s">
        <v>126</v>
      </c>
      <c r="L786" t="s">
        <v>716</v>
      </c>
      <c r="P786">
        <v>12</v>
      </c>
      <c r="Q786">
        <v>7.3</v>
      </c>
      <c r="R786" s="18">
        <v>20</v>
      </c>
      <c r="U786" s="1" t="s">
        <v>270</v>
      </c>
      <c r="V786" s="1" t="s">
        <v>270</v>
      </c>
      <c r="W786" s="1"/>
      <c r="X786" s="20"/>
      <c r="Y786" s="1">
        <v>0.15</v>
      </c>
      <c r="Z786" s="20">
        <v>1.42</v>
      </c>
      <c r="AA786" s="20"/>
      <c r="AB786" s="20"/>
      <c r="AC786" s="20">
        <v>1.06</v>
      </c>
      <c r="AD786" s="20">
        <v>0.35</v>
      </c>
      <c r="AE786" s="20">
        <v>4.25</v>
      </c>
      <c r="AF786" s="20"/>
      <c r="AG786" s="20"/>
      <c r="AI786" s="20">
        <v>0.15</v>
      </c>
      <c r="AJ786" s="18">
        <v>0.52</v>
      </c>
      <c r="AM786" s="20">
        <v>0.47</v>
      </c>
      <c r="AN786" s="18" t="s">
        <v>717</v>
      </c>
      <c r="AO786" s="18">
        <v>2.0299999999999998</v>
      </c>
      <c r="AP786" s="20"/>
      <c r="AS786" s="20">
        <v>0.15</v>
      </c>
      <c r="AT786" s="18">
        <v>0.28999999999999998</v>
      </c>
      <c r="AW786" s="18">
        <v>0.19</v>
      </c>
      <c r="AX786" t="s">
        <v>717</v>
      </c>
      <c r="AY786">
        <v>0.66</v>
      </c>
      <c r="BC786">
        <v>0.2</v>
      </c>
      <c r="BD786" s="18">
        <v>1.62</v>
      </c>
      <c r="BG786" s="18">
        <v>0.99</v>
      </c>
      <c r="BH786">
        <v>0.61</v>
      </c>
      <c r="BI786">
        <v>4.0199999999999996</v>
      </c>
    </row>
    <row r="787" spans="1:61">
      <c r="D787" t="s">
        <v>715</v>
      </c>
      <c r="E787" t="s">
        <v>222</v>
      </c>
      <c r="G787" t="s">
        <v>324</v>
      </c>
      <c r="H787" t="s">
        <v>167</v>
      </c>
      <c r="K787" t="s">
        <v>182</v>
      </c>
      <c r="L787" t="s">
        <v>718</v>
      </c>
      <c r="P787">
        <v>8</v>
      </c>
      <c r="Q787">
        <v>8.5</v>
      </c>
      <c r="R787" s="18">
        <v>20</v>
      </c>
      <c r="U787" s="1" t="s">
        <v>270</v>
      </c>
      <c r="V787" s="1" t="s">
        <v>270</v>
      </c>
      <c r="W787" s="1"/>
      <c r="X787" s="20"/>
      <c r="Y787" s="1">
        <v>0.15</v>
      </c>
      <c r="Z787" s="20">
        <v>0.93</v>
      </c>
      <c r="AA787" s="20"/>
      <c r="AB787" s="20"/>
      <c r="AC787" s="20">
        <v>0.99</v>
      </c>
      <c r="AD787" s="20" t="s">
        <v>717</v>
      </c>
      <c r="AE787" s="20">
        <v>3.84</v>
      </c>
      <c r="AF787" s="20"/>
      <c r="AG787" s="20"/>
      <c r="AI787" s="20">
        <v>0.15</v>
      </c>
      <c r="AJ787" s="18">
        <v>1.74</v>
      </c>
      <c r="AM787" s="20">
        <v>1.1499999999999999</v>
      </c>
      <c r="AN787" s="18">
        <v>0.36</v>
      </c>
      <c r="AO787" s="18">
        <v>4.32</v>
      </c>
      <c r="AP787" s="20"/>
      <c r="AS787" s="20">
        <v>0.15</v>
      </c>
      <c r="AT787" s="18">
        <v>1.31</v>
      </c>
      <c r="AW787" s="18">
        <v>0.22</v>
      </c>
      <c r="AX787" t="s">
        <v>717</v>
      </c>
      <c r="AY787">
        <v>0.92</v>
      </c>
      <c r="BC787">
        <v>0.2</v>
      </c>
      <c r="BD787" s="18">
        <v>1.4</v>
      </c>
      <c r="BG787" s="18">
        <v>1.1499999999999999</v>
      </c>
      <c r="BH787">
        <v>0.39</v>
      </c>
      <c r="BI787">
        <v>5.0199999999999996</v>
      </c>
    </row>
    <row r="788" spans="1:61">
      <c r="D788" t="s">
        <v>715</v>
      </c>
      <c r="E788" t="s">
        <v>222</v>
      </c>
      <c r="G788" t="s">
        <v>324</v>
      </c>
      <c r="H788" t="s">
        <v>167</v>
      </c>
      <c r="K788" t="s">
        <v>161</v>
      </c>
      <c r="L788" t="s">
        <v>719</v>
      </c>
      <c r="P788">
        <v>8</v>
      </c>
      <c r="Q788">
        <v>3.2</v>
      </c>
      <c r="R788" s="18">
        <v>20</v>
      </c>
      <c r="U788" s="1" t="s">
        <v>270</v>
      </c>
      <c r="V788" s="1" t="s">
        <v>270</v>
      </c>
      <c r="W788" s="1"/>
      <c r="X788" s="20"/>
      <c r="Y788" s="1">
        <v>0.15</v>
      </c>
      <c r="Z788" s="20">
        <v>0.38</v>
      </c>
      <c r="AA788" s="20"/>
      <c r="AB788" s="20"/>
      <c r="AC788" s="20">
        <v>0.38</v>
      </c>
      <c r="AD788" s="20" t="s">
        <v>717</v>
      </c>
      <c r="AE788" s="20">
        <v>1.65</v>
      </c>
      <c r="AF788" s="20"/>
      <c r="AG788" s="20"/>
      <c r="AI788" s="20">
        <v>0.15</v>
      </c>
      <c r="AJ788" s="18">
        <v>0.17</v>
      </c>
      <c r="AM788" s="20">
        <v>0.1</v>
      </c>
      <c r="AN788" s="18" t="s">
        <v>717</v>
      </c>
      <c r="AO788" s="18">
        <v>0.36</v>
      </c>
      <c r="AP788" s="20"/>
      <c r="AS788" s="20">
        <v>0.15</v>
      </c>
      <c r="AT788" s="18">
        <v>0.18</v>
      </c>
      <c r="AW788" s="18">
        <v>0.14000000000000001</v>
      </c>
      <c r="AX788" t="s">
        <v>717</v>
      </c>
      <c r="AY788">
        <v>0.51</v>
      </c>
      <c r="BC788">
        <v>0.2</v>
      </c>
      <c r="BD788" s="18">
        <v>0.61</v>
      </c>
      <c r="BG788" s="18">
        <v>0.26</v>
      </c>
      <c r="BH788">
        <v>0.28000000000000003</v>
      </c>
      <c r="BI788">
        <v>1.1100000000000001</v>
      </c>
    </row>
    <row r="789" spans="1:61">
      <c r="D789" t="s">
        <v>715</v>
      </c>
      <c r="E789" t="s">
        <v>222</v>
      </c>
      <c r="G789" t="s">
        <v>324</v>
      </c>
      <c r="H789" t="s">
        <v>167</v>
      </c>
      <c r="K789" t="s">
        <v>144</v>
      </c>
      <c r="L789" t="s">
        <v>720</v>
      </c>
      <c r="P789">
        <v>9</v>
      </c>
      <c r="Q789">
        <v>7.8</v>
      </c>
      <c r="R789" s="18">
        <v>20</v>
      </c>
      <c r="U789" s="1" t="s">
        <v>270</v>
      </c>
      <c r="V789" s="1" t="s">
        <v>270</v>
      </c>
      <c r="W789" s="1"/>
      <c r="X789" s="20"/>
      <c r="Y789" s="1">
        <v>0.15</v>
      </c>
      <c r="Z789" s="20">
        <v>0.83</v>
      </c>
      <c r="AA789" s="20"/>
      <c r="AB789" s="20"/>
      <c r="AC789" s="20">
        <v>0.83</v>
      </c>
      <c r="AD789" s="20" t="s">
        <v>717</v>
      </c>
      <c r="AE789" s="20">
        <v>3</v>
      </c>
      <c r="AF789" s="20"/>
      <c r="AG789" s="20"/>
      <c r="AI789" s="20">
        <v>0.15</v>
      </c>
      <c r="AJ789" s="18">
        <v>0.92</v>
      </c>
      <c r="AM789" s="20">
        <v>0.82</v>
      </c>
      <c r="AN789" s="18" t="s">
        <v>717</v>
      </c>
      <c r="AO789" s="18">
        <v>3.55</v>
      </c>
      <c r="AP789" s="20"/>
      <c r="AS789" s="20">
        <v>0.15</v>
      </c>
      <c r="AT789" s="18">
        <v>0.32</v>
      </c>
      <c r="AW789" s="18">
        <v>0.23</v>
      </c>
      <c r="AX789" t="s">
        <v>717</v>
      </c>
      <c r="AY789">
        <v>1</v>
      </c>
      <c r="BC789">
        <v>0.2</v>
      </c>
      <c r="BD789" s="18">
        <v>1.07</v>
      </c>
      <c r="BG789" s="18">
        <v>0.6</v>
      </c>
      <c r="BH789">
        <v>0.35</v>
      </c>
      <c r="BI789">
        <v>2.58</v>
      </c>
    </row>
    <row r="790" spans="1:61">
      <c r="D790" t="s">
        <v>715</v>
      </c>
      <c r="E790" t="s">
        <v>123</v>
      </c>
      <c r="G790" t="s">
        <v>324</v>
      </c>
      <c r="H790" t="s">
        <v>167</v>
      </c>
      <c r="K790" t="s">
        <v>126</v>
      </c>
      <c r="L790" t="s">
        <v>716</v>
      </c>
      <c r="P790">
        <v>12</v>
      </c>
      <c r="Q790">
        <v>7.3</v>
      </c>
      <c r="R790" s="18">
        <v>20</v>
      </c>
      <c r="U790" s="1" t="s">
        <v>270</v>
      </c>
      <c r="V790" s="1" t="s">
        <v>270</v>
      </c>
      <c r="W790" s="1"/>
      <c r="X790" s="20"/>
      <c r="Y790" s="1">
        <v>0.15</v>
      </c>
      <c r="Z790" s="20">
        <v>1.78</v>
      </c>
      <c r="AA790" s="20"/>
      <c r="AB790" s="20"/>
      <c r="AC790" s="20">
        <v>1.1399999999999999</v>
      </c>
      <c r="AD790" s="20">
        <v>0.36</v>
      </c>
      <c r="AE790" s="20">
        <v>4.3600000000000003</v>
      </c>
      <c r="AF790" s="20"/>
      <c r="AG790" s="20"/>
      <c r="AI790" s="20">
        <v>0.15</v>
      </c>
      <c r="AJ790" s="18">
        <v>0.86</v>
      </c>
      <c r="AM790" s="20">
        <v>0.81</v>
      </c>
      <c r="AN790" s="18" t="s">
        <v>717</v>
      </c>
      <c r="AO790" s="18">
        <v>3.25</v>
      </c>
      <c r="AP790" s="20"/>
      <c r="AS790" s="20">
        <v>0.15</v>
      </c>
      <c r="AT790" s="18">
        <v>0.49</v>
      </c>
      <c r="AW790" s="18">
        <v>0.28000000000000003</v>
      </c>
      <c r="AX790" t="s">
        <v>717</v>
      </c>
      <c r="AY790">
        <v>0.96</v>
      </c>
      <c r="BC790">
        <v>0.2</v>
      </c>
      <c r="BD790" s="18">
        <v>2.0299999999999998</v>
      </c>
      <c r="BG790" s="18">
        <v>1.47</v>
      </c>
      <c r="BH790">
        <v>0.45</v>
      </c>
      <c r="BI790">
        <v>5.81</v>
      </c>
    </row>
    <row r="791" spans="1:61">
      <c r="D791" t="s">
        <v>715</v>
      </c>
      <c r="E791" t="s">
        <v>123</v>
      </c>
      <c r="G791" t="s">
        <v>324</v>
      </c>
      <c r="H791" t="s">
        <v>167</v>
      </c>
      <c r="K791" t="s">
        <v>182</v>
      </c>
      <c r="L791" t="s">
        <v>718</v>
      </c>
      <c r="P791">
        <v>8</v>
      </c>
      <c r="Q791">
        <v>8.5</v>
      </c>
      <c r="R791" s="18">
        <v>20</v>
      </c>
      <c r="U791" s="1" t="s">
        <v>270</v>
      </c>
      <c r="V791" s="1" t="s">
        <v>270</v>
      </c>
      <c r="W791" s="1"/>
      <c r="X791" s="20"/>
      <c r="Y791" s="1">
        <v>0.15</v>
      </c>
      <c r="Z791" s="20">
        <v>2.0099999999999998</v>
      </c>
      <c r="AA791" s="20"/>
      <c r="AB791" s="20"/>
      <c r="AC791" s="20">
        <v>1.53</v>
      </c>
      <c r="AD791" s="20">
        <v>0.23</v>
      </c>
      <c r="AE791" s="20">
        <v>5</v>
      </c>
      <c r="AF791" s="20"/>
      <c r="AG791" s="20"/>
      <c r="AI791" s="20">
        <v>0.15</v>
      </c>
      <c r="AJ791" s="18">
        <v>1.96</v>
      </c>
      <c r="AM791" s="20">
        <v>1.0900000000000001</v>
      </c>
      <c r="AN791" s="18">
        <v>0.47</v>
      </c>
      <c r="AO791" s="18">
        <v>4.12</v>
      </c>
      <c r="AP791" s="20"/>
      <c r="AS791" s="20">
        <v>0.15</v>
      </c>
      <c r="AT791" s="18">
        <v>0.61</v>
      </c>
      <c r="AW791" s="18">
        <v>0.36</v>
      </c>
      <c r="AX791" t="s">
        <v>717</v>
      </c>
      <c r="AY791">
        <v>1.36</v>
      </c>
      <c r="BC791">
        <v>0.2</v>
      </c>
      <c r="BD791" s="18">
        <v>2.31</v>
      </c>
      <c r="BG791" s="18">
        <v>1.35</v>
      </c>
      <c r="BH791">
        <v>0.57999999999999996</v>
      </c>
      <c r="BI791">
        <v>5.23</v>
      </c>
    </row>
    <row r="792" spans="1:61">
      <c r="D792" t="s">
        <v>715</v>
      </c>
      <c r="E792" t="s">
        <v>123</v>
      </c>
      <c r="G792" t="s">
        <v>324</v>
      </c>
      <c r="H792" t="s">
        <v>167</v>
      </c>
      <c r="K792" t="s">
        <v>161</v>
      </c>
      <c r="L792" t="s">
        <v>719</v>
      </c>
      <c r="P792">
        <v>8</v>
      </c>
      <c r="Q792">
        <v>3.2</v>
      </c>
      <c r="R792" s="18">
        <v>20</v>
      </c>
      <c r="U792" s="1" t="s">
        <v>270</v>
      </c>
      <c r="V792" s="1" t="s">
        <v>270</v>
      </c>
      <c r="W792" s="1"/>
      <c r="X792" s="20"/>
      <c r="Y792" s="1">
        <v>0.15</v>
      </c>
      <c r="Z792" s="20">
        <v>0.57999999999999996</v>
      </c>
      <c r="AA792" s="20"/>
      <c r="AB792" s="20"/>
      <c r="AC792" s="20">
        <v>0.28999999999999998</v>
      </c>
      <c r="AD792" s="20" t="s">
        <v>717</v>
      </c>
      <c r="AE792" s="20">
        <v>1</v>
      </c>
      <c r="AF792" s="20"/>
      <c r="AG792" s="20"/>
      <c r="AI792" s="20">
        <v>0.15</v>
      </c>
      <c r="AJ792" s="18">
        <v>0.22</v>
      </c>
      <c r="AM792" s="20">
        <v>0.13</v>
      </c>
      <c r="AN792" s="18" t="s">
        <v>717</v>
      </c>
      <c r="AO792" s="18">
        <v>0.48</v>
      </c>
      <c r="AP792" s="20"/>
      <c r="AS792" s="20">
        <v>0.15</v>
      </c>
      <c r="AT792" s="18">
        <v>0.2</v>
      </c>
      <c r="AW792" s="18">
        <v>0.14000000000000001</v>
      </c>
      <c r="AX792" t="s">
        <v>717</v>
      </c>
      <c r="AY792">
        <v>0.54</v>
      </c>
      <c r="BC792">
        <v>0.2</v>
      </c>
      <c r="BD792" s="18">
        <v>0.86</v>
      </c>
      <c r="BG792" s="18">
        <v>0.48</v>
      </c>
      <c r="BH792">
        <v>0.28000000000000003</v>
      </c>
      <c r="BI792">
        <v>2.35</v>
      </c>
    </row>
    <row r="793" spans="1:61">
      <c r="D793" t="s">
        <v>715</v>
      </c>
      <c r="E793" t="s">
        <v>123</v>
      </c>
      <c r="G793" t="s">
        <v>324</v>
      </c>
      <c r="H793" t="s">
        <v>167</v>
      </c>
      <c r="K793" t="s">
        <v>144</v>
      </c>
      <c r="L793" t="s">
        <v>720</v>
      </c>
      <c r="P793">
        <v>9</v>
      </c>
      <c r="Q793">
        <v>7.8</v>
      </c>
      <c r="R793" s="18">
        <v>20</v>
      </c>
      <c r="U793" s="1" t="s">
        <v>270</v>
      </c>
      <c r="V793" s="1" t="s">
        <v>270</v>
      </c>
      <c r="W793" s="1"/>
      <c r="X793" s="20"/>
      <c r="Y793" s="1">
        <v>0.15</v>
      </c>
      <c r="Z793" s="20">
        <v>1.29</v>
      </c>
      <c r="AA793" s="20"/>
      <c r="AB793" s="20"/>
      <c r="AC793" s="20">
        <v>1.2</v>
      </c>
      <c r="AD793" s="20">
        <v>0.23</v>
      </c>
      <c r="AE793" s="20">
        <v>5.23</v>
      </c>
      <c r="AF793" s="20"/>
      <c r="AG793" s="20"/>
      <c r="AI793" s="20">
        <v>0.15</v>
      </c>
      <c r="AJ793" s="18">
        <v>1.41</v>
      </c>
      <c r="AM793" s="20">
        <v>1.1000000000000001</v>
      </c>
      <c r="AN793" s="18" t="s">
        <v>717</v>
      </c>
      <c r="AO793" s="18">
        <v>4.0199999999999996</v>
      </c>
      <c r="AP793" s="20"/>
      <c r="AS793" s="20">
        <v>0.15</v>
      </c>
      <c r="AT793" s="18">
        <v>0.56000000000000005</v>
      </c>
      <c r="AW793" s="18">
        <v>0.28999999999999998</v>
      </c>
      <c r="AX793" t="s">
        <v>717</v>
      </c>
      <c r="AY793">
        <v>1</v>
      </c>
      <c r="BC793">
        <v>0.2</v>
      </c>
      <c r="BD793" s="18">
        <v>1.45</v>
      </c>
      <c r="BG793" s="18">
        <v>0.83</v>
      </c>
      <c r="BH793">
        <v>0.36</v>
      </c>
      <c r="BI793">
        <v>3.26</v>
      </c>
    </row>
    <row r="794" spans="1:61">
      <c r="A794" t="s">
        <v>721</v>
      </c>
      <c r="B794" s="55" t="s">
        <v>722</v>
      </c>
      <c r="C794" t="s">
        <v>121</v>
      </c>
      <c r="D794" t="s">
        <v>723</v>
      </c>
      <c r="E794" t="s">
        <v>123</v>
      </c>
      <c r="G794" t="s">
        <v>324</v>
      </c>
      <c r="K794" t="s">
        <v>170</v>
      </c>
      <c r="N794" s="47" t="s">
        <v>724</v>
      </c>
      <c r="P794" t="s">
        <v>258</v>
      </c>
      <c r="R794" s="18">
        <v>91</v>
      </c>
      <c r="S794" t="s">
        <v>270</v>
      </c>
      <c r="T794">
        <v>0.17</v>
      </c>
      <c r="U794" t="s">
        <v>270</v>
      </c>
      <c r="V794" t="s">
        <v>270</v>
      </c>
      <c r="W794" s="1"/>
      <c r="X794" s="20">
        <v>6.6</v>
      </c>
      <c r="Y794" s="1">
        <v>0.56000000000000005</v>
      </c>
      <c r="Z794" s="20">
        <v>7.9</v>
      </c>
      <c r="AA794" s="20"/>
      <c r="AB794" s="20"/>
      <c r="AC794" s="23"/>
      <c r="AD794" s="20">
        <v>0.37</v>
      </c>
      <c r="AE794" s="20">
        <v>35</v>
      </c>
      <c r="AF794" s="20">
        <v>0.16</v>
      </c>
      <c r="AG794" s="20"/>
      <c r="AH794" s="18">
        <v>5.8</v>
      </c>
      <c r="AI794" s="20">
        <v>0.85</v>
      </c>
      <c r="AJ794" s="18">
        <v>7.4</v>
      </c>
      <c r="AM794" s="23"/>
      <c r="AN794" s="18">
        <v>0.26</v>
      </c>
      <c r="AO794" s="18">
        <v>39.5</v>
      </c>
      <c r="AP794" s="20">
        <v>0.15</v>
      </c>
      <c r="AR794">
        <v>2.5</v>
      </c>
      <c r="AS794" s="20">
        <v>0.48</v>
      </c>
      <c r="AT794" s="18">
        <v>3.2</v>
      </c>
      <c r="AW794" s="19"/>
      <c r="AX794">
        <v>0.18</v>
      </c>
      <c r="AY794">
        <v>18.399999999999999</v>
      </c>
      <c r="AZ794">
        <v>0.15</v>
      </c>
      <c r="BB794">
        <v>1.2</v>
      </c>
      <c r="BC794">
        <v>0.48</v>
      </c>
      <c r="BD794" s="18">
        <v>1.8</v>
      </c>
      <c r="BG794" s="19"/>
      <c r="BH794">
        <v>0.21</v>
      </c>
      <c r="BI794">
        <v>12.5</v>
      </c>
    </row>
    <row r="795" spans="1:61">
      <c r="C795" t="s">
        <v>121</v>
      </c>
      <c r="D795" t="s">
        <v>723</v>
      </c>
      <c r="E795" t="s">
        <v>123</v>
      </c>
      <c r="G795" t="s">
        <v>324</v>
      </c>
      <c r="K795" t="s">
        <v>182</v>
      </c>
      <c r="L795" t="s">
        <v>183</v>
      </c>
      <c r="N795" s="47" t="s">
        <v>724</v>
      </c>
      <c r="P795" t="s">
        <v>258</v>
      </c>
      <c r="R795" s="18">
        <v>12</v>
      </c>
      <c r="S795" t="s">
        <v>270</v>
      </c>
      <c r="T795">
        <v>0.17</v>
      </c>
      <c r="U795" t="s">
        <v>270</v>
      </c>
      <c r="V795" t="s">
        <v>270</v>
      </c>
      <c r="W795" s="1"/>
      <c r="X795" s="20">
        <v>4.3</v>
      </c>
      <c r="Y795" s="1">
        <v>0.56000000000000005</v>
      </c>
      <c r="Z795" s="20">
        <v>5.4</v>
      </c>
      <c r="AA795" s="20"/>
      <c r="AB795" s="20"/>
      <c r="AC795" s="23"/>
      <c r="AD795" s="20">
        <v>0.27</v>
      </c>
      <c r="AE795" s="20">
        <v>18.100000000000001</v>
      </c>
      <c r="AF795" s="20">
        <v>0.16</v>
      </c>
      <c r="AG795" s="20"/>
      <c r="AH795" s="18">
        <v>5.9</v>
      </c>
      <c r="AI795" s="20">
        <v>0.85</v>
      </c>
      <c r="AJ795" s="18">
        <v>6.4</v>
      </c>
      <c r="AM795" s="23"/>
      <c r="AN795" s="18">
        <v>0.36</v>
      </c>
      <c r="AO795" s="18">
        <v>20.399999999999999</v>
      </c>
      <c r="AP795" s="20">
        <v>0.15</v>
      </c>
      <c r="AR795">
        <v>2.1</v>
      </c>
      <c r="AS795" s="20">
        <v>0.48</v>
      </c>
      <c r="AT795" s="18">
        <v>2.7</v>
      </c>
      <c r="AW795" s="19"/>
      <c r="AX795">
        <v>0.19</v>
      </c>
      <c r="AY795">
        <v>8.9</v>
      </c>
      <c r="AZ795">
        <v>0.15</v>
      </c>
      <c r="BB795">
        <v>1.2</v>
      </c>
      <c r="BC795">
        <v>0.48</v>
      </c>
      <c r="BD795" s="18">
        <v>1.7</v>
      </c>
      <c r="BG795" s="19"/>
      <c r="BH795">
        <v>0.2</v>
      </c>
      <c r="BI795">
        <v>5.3</v>
      </c>
    </row>
    <row r="796" spans="1:61">
      <c r="A796" t="s">
        <v>725</v>
      </c>
      <c r="B796" s="55" t="s">
        <v>726</v>
      </c>
      <c r="D796" t="s">
        <v>727</v>
      </c>
      <c r="E796" t="s">
        <v>123</v>
      </c>
      <c r="G796" t="s">
        <v>283</v>
      </c>
      <c r="J796" t="s">
        <v>728</v>
      </c>
      <c r="K796" t="s">
        <v>161</v>
      </c>
      <c r="L796" t="s">
        <v>729</v>
      </c>
      <c r="M796" t="s">
        <v>730</v>
      </c>
      <c r="N796">
        <v>15</v>
      </c>
      <c r="P796">
        <v>13</v>
      </c>
      <c r="R796" s="18">
        <v>2</v>
      </c>
      <c r="U796" s="1"/>
      <c r="V796" s="1" t="s">
        <v>129</v>
      </c>
      <c r="W796" s="1"/>
      <c r="X796" s="20"/>
      <c r="Y796" s="1"/>
      <c r="Z796" s="20">
        <v>1.8</v>
      </c>
      <c r="AA796" s="20"/>
      <c r="AB796" s="20"/>
      <c r="AC796" s="20">
        <v>0.1</v>
      </c>
      <c r="AD796" s="20"/>
      <c r="AE796" s="20"/>
      <c r="AF796" s="20"/>
      <c r="AG796" s="20"/>
      <c r="AI796" s="20"/>
      <c r="AJ796" s="18">
        <v>3.3</v>
      </c>
      <c r="AM796" s="20">
        <v>0.4</v>
      </c>
      <c r="AP796" s="20"/>
      <c r="AS796" s="20"/>
      <c r="AT796" s="20"/>
      <c r="AU796" s="20" t="s">
        <v>130</v>
      </c>
      <c r="AV796" s="20"/>
      <c r="BD796" s="20"/>
      <c r="BE796" s="20" t="s">
        <v>130</v>
      </c>
      <c r="BF796" s="20"/>
    </row>
    <row r="797" spans="1:61">
      <c r="D797" t="s">
        <v>727</v>
      </c>
      <c r="E797" t="s">
        <v>123</v>
      </c>
      <c r="G797" t="s">
        <v>283</v>
      </c>
      <c r="J797" t="s">
        <v>728</v>
      </c>
      <c r="K797" t="s">
        <v>161</v>
      </c>
      <c r="L797" t="s">
        <v>729</v>
      </c>
      <c r="M797" t="s">
        <v>731</v>
      </c>
      <c r="N797">
        <v>15</v>
      </c>
      <c r="P797">
        <v>26</v>
      </c>
      <c r="R797" s="18">
        <v>2</v>
      </c>
      <c r="U797" s="1"/>
      <c r="V797" s="1"/>
      <c r="W797" s="1"/>
      <c r="X797" s="20"/>
      <c r="Y797" s="1"/>
      <c r="Z797" s="20">
        <v>2.8</v>
      </c>
      <c r="AA797" s="20"/>
      <c r="AB797" s="20"/>
      <c r="AC797" s="43">
        <v>0</v>
      </c>
      <c r="AD797" s="20"/>
      <c r="AE797" s="20"/>
      <c r="AF797" s="20"/>
      <c r="AG797" s="20"/>
      <c r="AI797" s="20"/>
      <c r="AJ797" s="18">
        <v>5</v>
      </c>
      <c r="AM797" s="20">
        <v>0.1</v>
      </c>
      <c r="AP797" s="20"/>
      <c r="AS797" s="20"/>
      <c r="AT797" s="20"/>
      <c r="AU797" s="20" t="s">
        <v>130</v>
      </c>
      <c r="AV797" s="20"/>
      <c r="BD797" s="20">
        <v>2.4</v>
      </c>
      <c r="BE797" s="20"/>
      <c r="BF797" s="20"/>
      <c r="BG797" s="18">
        <v>0.1</v>
      </c>
    </row>
    <row r="798" spans="1:61">
      <c r="D798" t="s">
        <v>727</v>
      </c>
      <c r="E798" t="s">
        <v>138</v>
      </c>
      <c r="G798" t="s">
        <v>283</v>
      </c>
      <c r="K798" t="s">
        <v>182</v>
      </c>
      <c r="L798" t="s">
        <v>732</v>
      </c>
      <c r="M798" t="s">
        <v>138</v>
      </c>
      <c r="Q798">
        <v>5.69</v>
      </c>
      <c r="R798" s="18">
        <v>2</v>
      </c>
      <c r="U798" s="1"/>
      <c r="V798" s="1"/>
      <c r="W798" s="1"/>
      <c r="X798" s="20"/>
      <c r="Y798" s="1"/>
      <c r="Z798" s="20"/>
      <c r="AA798" s="20" t="s">
        <v>130</v>
      </c>
      <c r="AB798" s="20"/>
      <c r="AC798" s="20"/>
      <c r="AD798" s="20"/>
      <c r="AE798" s="20"/>
      <c r="AF798" s="20"/>
      <c r="AG798" s="20"/>
      <c r="AI798" s="20"/>
      <c r="AJ798" s="20"/>
      <c r="AK798" s="20" t="s">
        <v>130</v>
      </c>
      <c r="AL798" s="20"/>
      <c r="AM798" s="20"/>
      <c r="AP798" s="20"/>
      <c r="AS798" s="20"/>
      <c r="AT798" s="20"/>
      <c r="AU798" s="20" t="s">
        <v>130</v>
      </c>
      <c r="AV798" s="20"/>
      <c r="BD798" s="20"/>
      <c r="BE798" s="20" t="s">
        <v>130</v>
      </c>
      <c r="BF798" s="20"/>
    </row>
    <row r="799" spans="1:61">
      <c r="D799" t="s">
        <v>727</v>
      </c>
      <c r="E799" t="s">
        <v>123</v>
      </c>
      <c r="G799" t="s">
        <v>283</v>
      </c>
      <c r="J799" t="s">
        <v>728</v>
      </c>
      <c r="K799" t="s">
        <v>182</v>
      </c>
      <c r="L799" t="s">
        <v>732</v>
      </c>
      <c r="M799" t="s">
        <v>733</v>
      </c>
      <c r="N799">
        <v>15</v>
      </c>
      <c r="P799">
        <v>20</v>
      </c>
      <c r="R799" s="18">
        <v>2</v>
      </c>
      <c r="U799" s="1"/>
      <c r="V799" s="1"/>
      <c r="W799" s="1"/>
      <c r="X799" s="20"/>
      <c r="Y799" s="1"/>
      <c r="Z799" s="20">
        <v>2.1</v>
      </c>
      <c r="AA799" s="20"/>
      <c r="AB799" s="20"/>
      <c r="AC799" s="20">
        <v>1.2</v>
      </c>
      <c r="AD799" s="20"/>
      <c r="AE799" s="20"/>
      <c r="AF799" s="20"/>
      <c r="AG799" s="20"/>
      <c r="AI799" s="20"/>
      <c r="AJ799" s="18">
        <v>3.1</v>
      </c>
      <c r="AM799" s="20">
        <v>0.8</v>
      </c>
      <c r="AP799" s="20"/>
      <c r="AS799" s="20"/>
      <c r="AT799" s="20"/>
      <c r="AU799" s="20" t="s">
        <v>130</v>
      </c>
      <c r="AV799" s="20"/>
      <c r="BD799" s="20">
        <v>4</v>
      </c>
      <c r="BE799" s="20"/>
      <c r="BF799" s="20"/>
      <c r="BG799" s="18">
        <v>1.3</v>
      </c>
    </row>
    <row r="800" spans="1:61">
      <c r="D800" t="s">
        <v>727</v>
      </c>
      <c r="E800" t="s">
        <v>123</v>
      </c>
      <c r="G800" t="s">
        <v>283</v>
      </c>
      <c r="J800" t="s">
        <v>728</v>
      </c>
      <c r="K800" t="s">
        <v>182</v>
      </c>
      <c r="L800" t="s">
        <v>732</v>
      </c>
      <c r="M800" t="s">
        <v>734</v>
      </c>
      <c r="N800">
        <v>15</v>
      </c>
      <c r="P800">
        <v>40</v>
      </c>
      <c r="R800" s="18">
        <v>2</v>
      </c>
      <c r="U800" s="1"/>
      <c r="V800" s="1"/>
      <c r="W800" s="1"/>
      <c r="X800" s="20"/>
      <c r="Y800" s="1"/>
      <c r="Z800" s="20">
        <v>2.7</v>
      </c>
      <c r="AA800" s="20"/>
      <c r="AB800" s="20"/>
      <c r="AC800" s="20">
        <v>1.3</v>
      </c>
      <c r="AD800" s="20"/>
      <c r="AE800" s="20"/>
      <c r="AF800" s="20"/>
      <c r="AG800" s="20"/>
      <c r="AI800" s="20"/>
      <c r="AJ800" s="18">
        <v>3.2</v>
      </c>
      <c r="AM800" s="20">
        <v>1.1000000000000001</v>
      </c>
      <c r="AP800" s="20"/>
      <c r="AS800" s="20"/>
      <c r="AT800" s="20"/>
      <c r="AU800" s="20" t="s">
        <v>130</v>
      </c>
      <c r="AV800" s="20"/>
      <c r="BD800" s="20">
        <v>3.3</v>
      </c>
      <c r="BE800" s="20"/>
      <c r="BF800" s="20"/>
      <c r="BG800" s="18">
        <v>0.1</v>
      </c>
    </row>
    <row r="801" spans="4:59">
      <c r="D801" t="s">
        <v>727</v>
      </c>
      <c r="E801" t="s">
        <v>138</v>
      </c>
      <c r="G801" t="s">
        <v>283</v>
      </c>
      <c r="K801" t="s">
        <v>161</v>
      </c>
      <c r="L801" t="s">
        <v>735</v>
      </c>
      <c r="M801" t="s">
        <v>138</v>
      </c>
      <c r="Q801">
        <v>0.16</v>
      </c>
      <c r="R801" s="18">
        <v>2</v>
      </c>
      <c r="U801" s="1"/>
      <c r="V801" s="1"/>
      <c r="W801" s="1"/>
      <c r="X801" s="20"/>
      <c r="Y801" s="1"/>
      <c r="Z801" s="20"/>
      <c r="AA801" s="20" t="s">
        <v>130</v>
      </c>
      <c r="AB801" s="20"/>
      <c r="AC801" s="20"/>
      <c r="AD801" s="20"/>
      <c r="AE801" s="20"/>
      <c r="AF801" s="20"/>
      <c r="AG801" s="20"/>
      <c r="AH801" s="20"/>
      <c r="AI801" s="20"/>
      <c r="AJ801" s="20"/>
      <c r="AK801" s="20" t="s">
        <v>130</v>
      </c>
      <c r="AL801" s="20"/>
      <c r="AM801" s="20"/>
      <c r="AP801" s="20"/>
      <c r="AR801" s="1"/>
      <c r="AS801" s="20"/>
      <c r="AT801" s="20"/>
      <c r="AU801" s="20" t="s">
        <v>130</v>
      </c>
      <c r="AV801" s="20"/>
      <c r="BB801" s="1"/>
      <c r="BD801" s="20"/>
      <c r="BE801" s="20" t="s">
        <v>130</v>
      </c>
      <c r="BF801" s="20"/>
    </row>
    <row r="802" spans="4:59">
      <c r="D802" t="s">
        <v>727</v>
      </c>
      <c r="E802" t="s">
        <v>123</v>
      </c>
      <c r="G802" t="s">
        <v>283</v>
      </c>
      <c r="J802" t="s">
        <v>728</v>
      </c>
      <c r="K802" t="s">
        <v>161</v>
      </c>
      <c r="L802" t="s">
        <v>735</v>
      </c>
      <c r="M802" t="s">
        <v>736</v>
      </c>
      <c r="N802">
        <v>15</v>
      </c>
      <c r="P802">
        <v>8</v>
      </c>
      <c r="R802" s="18">
        <v>2</v>
      </c>
      <c r="U802" s="1"/>
      <c r="V802" s="1"/>
      <c r="W802" s="1"/>
      <c r="X802" s="20"/>
      <c r="Y802" s="1"/>
      <c r="Z802" s="20"/>
      <c r="AA802" s="20" t="s">
        <v>130</v>
      </c>
      <c r="AB802" s="20"/>
      <c r="AC802" s="20"/>
      <c r="AD802" s="20"/>
      <c r="AE802" s="20"/>
      <c r="AF802" s="20"/>
      <c r="AG802" s="20"/>
      <c r="AH802" s="20"/>
      <c r="AI802" s="20"/>
      <c r="AJ802" s="20"/>
      <c r="AK802" s="20" t="s">
        <v>130</v>
      </c>
      <c r="AL802" s="20"/>
      <c r="AM802" s="20"/>
      <c r="AP802" s="20"/>
      <c r="AQ802" s="20"/>
      <c r="AR802" s="1"/>
      <c r="AS802" s="20"/>
      <c r="AT802" s="20"/>
      <c r="AU802" s="20" t="s">
        <v>130</v>
      </c>
      <c r="AV802" s="20"/>
      <c r="BD802" s="20"/>
      <c r="BE802" s="20" t="s">
        <v>130</v>
      </c>
      <c r="BF802" s="20"/>
    </row>
    <row r="803" spans="4:59">
      <c r="D803" t="s">
        <v>727</v>
      </c>
      <c r="E803" t="s">
        <v>123</v>
      </c>
      <c r="G803" t="s">
        <v>283</v>
      </c>
      <c r="J803" t="s">
        <v>728</v>
      </c>
      <c r="K803" t="s">
        <v>161</v>
      </c>
      <c r="L803" t="s">
        <v>735</v>
      </c>
      <c r="M803" t="s">
        <v>734</v>
      </c>
      <c r="N803">
        <v>15</v>
      </c>
      <c r="P803">
        <v>16</v>
      </c>
      <c r="R803" s="18">
        <v>2</v>
      </c>
      <c r="U803" s="1"/>
      <c r="V803" s="1"/>
      <c r="W803" s="1"/>
      <c r="Y803" s="1"/>
      <c r="Z803" s="20"/>
      <c r="AA803" s="20" t="s">
        <v>130</v>
      </c>
      <c r="AB803" s="20"/>
      <c r="AC803" s="20"/>
      <c r="AD803" s="20"/>
      <c r="AE803" s="20"/>
      <c r="AF803" s="20"/>
      <c r="AG803" s="20"/>
      <c r="AI803" s="20"/>
      <c r="AJ803" s="20"/>
      <c r="AK803" s="20" t="s">
        <v>130</v>
      </c>
      <c r="AL803" s="20"/>
      <c r="AM803" s="20"/>
      <c r="AP803" s="20"/>
      <c r="AS803" s="20"/>
      <c r="AT803" s="20"/>
      <c r="AU803" s="20" t="s">
        <v>130</v>
      </c>
      <c r="AV803" s="20"/>
      <c r="BD803" s="20"/>
      <c r="BE803" s="20" t="s">
        <v>130</v>
      </c>
      <c r="BF803" s="20"/>
    </row>
    <row r="804" spans="4:59">
      <c r="D804" t="s">
        <v>727</v>
      </c>
      <c r="E804" t="s">
        <v>138</v>
      </c>
      <c r="G804" t="s">
        <v>283</v>
      </c>
      <c r="K804" t="s">
        <v>161</v>
      </c>
      <c r="L804" t="s">
        <v>737</v>
      </c>
      <c r="M804" t="s">
        <v>138</v>
      </c>
      <c r="Q804">
        <v>0.05</v>
      </c>
      <c r="R804" s="18">
        <v>2</v>
      </c>
      <c r="U804" s="1"/>
      <c r="V804" s="1"/>
      <c r="W804" s="1"/>
      <c r="X804" s="20"/>
      <c r="Y804" s="1"/>
      <c r="Z804" s="20"/>
      <c r="AA804" s="20" t="s">
        <v>130</v>
      </c>
      <c r="AB804" s="20"/>
      <c r="AC804" s="20"/>
      <c r="AD804" s="20"/>
      <c r="AE804" s="20"/>
      <c r="AF804" s="20"/>
      <c r="AG804" s="20"/>
      <c r="AH804" s="20"/>
      <c r="AI804" s="20"/>
      <c r="AJ804" s="20"/>
      <c r="AK804" s="20" t="s">
        <v>130</v>
      </c>
      <c r="AL804" s="20"/>
      <c r="AM804" s="20"/>
      <c r="AP804" s="20"/>
      <c r="AR804" s="1"/>
      <c r="AS804" s="20"/>
      <c r="AT804" s="20"/>
      <c r="AU804" s="20" t="s">
        <v>130</v>
      </c>
      <c r="AV804" s="20"/>
      <c r="BB804" s="1"/>
      <c r="BD804" s="20"/>
      <c r="BE804" s="20" t="s">
        <v>130</v>
      </c>
      <c r="BF804" s="20"/>
    </row>
    <row r="805" spans="4:59">
      <c r="D805" t="s">
        <v>727</v>
      </c>
      <c r="E805" t="s">
        <v>123</v>
      </c>
      <c r="G805" t="s">
        <v>283</v>
      </c>
      <c r="J805" t="s">
        <v>728</v>
      </c>
      <c r="K805" t="s">
        <v>161</v>
      </c>
      <c r="L805" t="s">
        <v>737</v>
      </c>
      <c r="M805" t="s">
        <v>738</v>
      </c>
      <c r="N805">
        <v>15</v>
      </c>
      <c r="P805">
        <v>15</v>
      </c>
      <c r="R805" s="18">
        <v>2</v>
      </c>
      <c r="U805" s="1"/>
      <c r="V805" s="1"/>
      <c r="W805" s="1"/>
      <c r="X805" s="20"/>
      <c r="Y805" s="1"/>
      <c r="Z805" s="20"/>
      <c r="AA805" s="20" t="s">
        <v>130</v>
      </c>
      <c r="AB805" s="20"/>
      <c r="AC805" s="20"/>
      <c r="AD805" s="20"/>
      <c r="AE805" s="20"/>
      <c r="AF805" s="20"/>
      <c r="AG805" s="20"/>
      <c r="AH805" s="20"/>
      <c r="AI805" s="20"/>
      <c r="AJ805" s="20"/>
      <c r="AK805" s="20" t="s">
        <v>130</v>
      </c>
      <c r="AL805" s="20"/>
      <c r="AM805" s="20"/>
      <c r="AP805" s="20"/>
      <c r="AR805" s="1"/>
      <c r="AS805" s="20"/>
      <c r="AT805" s="20"/>
      <c r="AU805" s="20" t="s">
        <v>130</v>
      </c>
      <c r="AV805" s="20"/>
      <c r="BD805" s="20"/>
      <c r="BE805" s="20" t="s">
        <v>130</v>
      </c>
      <c r="BF805" s="20"/>
    </row>
    <row r="806" spans="4:59">
      <c r="D806" t="s">
        <v>727</v>
      </c>
      <c r="E806" t="s">
        <v>123</v>
      </c>
      <c r="G806" t="s">
        <v>283</v>
      </c>
      <c r="J806" t="s">
        <v>728</v>
      </c>
      <c r="K806" t="s">
        <v>161</v>
      </c>
      <c r="L806" t="s">
        <v>737</v>
      </c>
      <c r="M806" t="s">
        <v>739</v>
      </c>
      <c r="N806">
        <v>15</v>
      </c>
      <c r="P806">
        <v>30</v>
      </c>
      <c r="R806" s="18">
        <v>2</v>
      </c>
      <c r="U806" s="1"/>
      <c r="V806" s="1"/>
      <c r="W806" s="1"/>
      <c r="X806" s="20"/>
      <c r="Y806" s="1"/>
      <c r="Z806" s="20">
        <v>7.6</v>
      </c>
      <c r="AA806" s="20"/>
      <c r="AB806" s="20"/>
      <c r="AC806" s="20">
        <v>0.8</v>
      </c>
      <c r="AD806" s="20"/>
      <c r="AE806" s="20"/>
      <c r="AF806" s="20"/>
      <c r="AG806" s="20"/>
      <c r="AI806" s="20"/>
      <c r="AJ806" s="18">
        <v>16.3</v>
      </c>
      <c r="AM806" s="20">
        <v>1.4</v>
      </c>
      <c r="AP806" s="20"/>
      <c r="AS806" s="20"/>
      <c r="AT806" s="20"/>
      <c r="AU806" s="20" t="s">
        <v>130</v>
      </c>
      <c r="AV806" s="20"/>
      <c r="BD806" s="20">
        <v>1.3</v>
      </c>
      <c r="BE806" s="20"/>
      <c r="BF806" s="20"/>
      <c r="BG806" s="21">
        <v>0</v>
      </c>
    </row>
    <row r="807" spans="4:59">
      <c r="D807" t="s">
        <v>727</v>
      </c>
      <c r="E807" t="s">
        <v>138</v>
      </c>
      <c r="G807" t="s">
        <v>283</v>
      </c>
      <c r="K807" s="18" t="s">
        <v>671</v>
      </c>
      <c r="L807" t="s">
        <v>740</v>
      </c>
      <c r="M807" t="s">
        <v>138</v>
      </c>
      <c r="Q807">
        <v>1.68</v>
      </c>
      <c r="R807" s="18">
        <v>2</v>
      </c>
      <c r="U807" s="1"/>
      <c r="V807" s="1"/>
      <c r="W807" s="1"/>
      <c r="X807" s="20"/>
      <c r="Y807" s="1"/>
      <c r="Z807" s="20"/>
      <c r="AA807" s="20" t="s">
        <v>130</v>
      </c>
      <c r="AB807" s="20"/>
      <c r="AC807" s="20"/>
      <c r="AD807" s="20"/>
      <c r="AE807" s="20"/>
      <c r="AF807" s="20"/>
      <c r="AG807" s="20"/>
      <c r="AH807" s="20"/>
      <c r="AI807" s="20"/>
      <c r="AJ807" s="20"/>
      <c r="AK807" s="20" t="s">
        <v>130</v>
      </c>
      <c r="AL807" s="20"/>
      <c r="AM807" s="20"/>
      <c r="AP807" s="20"/>
      <c r="AR807" s="1"/>
      <c r="AS807" s="20"/>
      <c r="AT807" s="20"/>
      <c r="AU807" s="20" t="s">
        <v>130</v>
      </c>
      <c r="AV807" s="20"/>
      <c r="BB807" s="1"/>
      <c r="BD807" s="20"/>
      <c r="BE807" s="20" t="s">
        <v>130</v>
      </c>
      <c r="BF807" s="20"/>
    </row>
    <row r="808" spans="4:59" ht="14.25" customHeight="1">
      <c r="D808" t="s">
        <v>727</v>
      </c>
      <c r="E808" t="s">
        <v>123</v>
      </c>
      <c r="G808" t="s">
        <v>283</v>
      </c>
      <c r="J808" t="s">
        <v>728</v>
      </c>
      <c r="K808" s="18" t="s">
        <v>671</v>
      </c>
      <c r="L808" t="s">
        <v>740</v>
      </c>
      <c r="M808" t="s">
        <v>741</v>
      </c>
      <c r="N808">
        <v>15</v>
      </c>
      <c r="P808">
        <v>20</v>
      </c>
      <c r="R808" s="18">
        <v>2</v>
      </c>
      <c r="U808" s="1"/>
      <c r="V808" s="1"/>
      <c r="W808" s="1"/>
      <c r="X808" s="20"/>
      <c r="Y808" s="1"/>
      <c r="Z808" s="20">
        <v>3</v>
      </c>
      <c r="AA808" s="20"/>
      <c r="AB808" s="20"/>
      <c r="AC808" s="20">
        <v>0.3</v>
      </c>
      <c r="AD808" s="20"/>
      <c r="AE808" s="20"/>
      <c r="AF808" s="20"/>
      <c r="AG808" s="20"/>
      <c r="AI808" s="20"/>
      <c r="AJ808" s="18">
        <v>4.0999999999999996</v>
      </c>
      <c r="AM808" s="43">
        <v>0</v>
      </c>
      <c r="AP808" s="20"/>
      <c r="AR808" s="1"/>
      <c r="AS808" s="20"/>
      <c r="AT808" s="20">
        <v>0.4</v>
      </c>
      <c r="AU808" s="20"/>
      <c r="AV808" s="20"/>
      <c r="AW808" s="18">
        <v>0.1</v>
      </c>
      <c r="BD808" s="20">
        <v>2.6</v>
      </c>
      <c r="BE808" s="20"/>
      <c r="BF808" s="20"/>
      <c r="BG808" s="18">
        <v>0.3</v>
      </c>
    </row>
    <row r="809" spans="4:59">
      <c r="D809" t="s">
        <v>727</v>
      </c>
      <c r="E809" t="s">
        <v>123</v>
      </c>
      <c r="G809" t="s">
        <v>283</v>
      </c>
      <c r="J809" t="s">
        <v>728</v>
      </c>
      <c r="K809" s="18" t="s">
        <v>671</v>
      </c>
      <c r="L809" t="s">
        <v>740</v>
      </c>
      <c r="M809" t="s">
        <v>730</v>
      </c>
      <c r="N809">
        <v>15</v>
      </c>
      <c r="P809">
        <v>40</v>
      </c>
      <c r="R809" s="18">
        <v>2</v>
      </c>
      <c r="U809" s="1"/>
      <c r="V809" s="1"/>
      <c r="W809" s="1"/>
      <c r="Y809" s="1"/>
      <c r="Z809" s="18">
        <v>7.1</v>
      </c>
      <c r="AC809" s="18">
        <v>0.5</v>
      </c>
      <c r="AD809" s="20"/>
      <c r="AE809" s="20"/>
      <c r="AF809" s="20"/>
      <c r="AG809" s="20"/>
      <c r="AI809" s="20"/>
      <c r="AJ809" s="18">
        <v>7.2</v>
      </c>
      <c r="AM809" s="20">
        <v>0.2</v>
      </c>
      <c r="AP809" s="20"/>
      <c r="AS809" s="20"/>
      <c r="AT809" s="20"/>
      <c r="AU809" s="20" t="s">
        <v>130</v>
      </c>
      <c r="AV809" s="20"/>
      <c r="BD809" s="20">
        <v>3.1</v>
      </c>
      <c r="BE809" s="20"/>
      <c r="BF809" s="20"/>
      <c r="BG809" s="18">
        <v>0</v>
      </c>
    </row>
    <row r="810" spans="4:59">
      <c r="D810" t="s">
        <v>727</v>
      </c>
      <c r="E810" t="s">
        <v>123</v>
      </c>
      <c r="G810" t="s">
        <v>283</v>
      </c>
      <c r="J810" t="s">
        <v>728</v>
      </c>
      <c r="K810" t="s">
        <v>126</v>
      </c>
      <c r="L810" t="s">
        <v>742</v>
      </c>
      <c r="M810" t="s">
        <v>743</v>
      </c>
      <c r="N810">
        <v>15</v>
      </c>
      <c r="P810">
        <v>16</v>
      </c>
      <c r="R810" s="18">
        <v>2</v>
      </c>
      <c r="U810" s="1"/>
      <c r="V810" s="1"/>
      <c r="W810" s="1"/>
      <c r="X810" s="20"/>
      <c r="Y810" s="1"/>
      <c r="Z810" s="20"/>
      <c r="AA810" s="20" t="s">
        <v>130</v>
      </c>
      <c r="AB810" s="20"/>
      <c r="AC810" s="20"/>
      <c r="AD810" s="20"/>
      <c r="AE810" s="20"/>
      <c r="AF810" s="20"/>
      <c r="AG810" s="20"/>
      <c r="AH810" s="20"/>
      <c r="AI810" s="20"/>
      <c r="AJ810" s="20"/>
      <c r="AK810" s="20" t="s">
        <v>130</v>
      </c>
      <c r="AL810" s="20"/>
      <c r="AM810" s="20"/>
      <c r="AP810" s="20"/>
      <c r="AR810" s="1"/>
      <c r="AS810" s="20"/>
      <c r="AT810" s="20"/>
      <c r="AU810" s="20" t="s">
        <v>130</v>
      </c>
      <c r="AV810" s="20"/>
      <c r="BB810" s="1"/>
      <c r="BD810" s="20"/>
      <c r="BE810" s="20" t="s">
        <v>130</v>
      </c>
      <c r="BF810" s="20"/>
    </row>
    <row r="811" spans="4:59">
      <c r="D811" t="s">
        <v>727</v>
      </c>
      <c r="E811" t="s">
        <v>123</v>
      </c>
      <c r="G811" t="s">
        <v>283</v>
      </c>
      <c r="J811" t="s">
        <v>728</v>
      </c>
      <c r="K811" t="s">
        <v>170</v>
      </c>
      <c r="L811" t="s">
        <v>744</v>
      </c>
      <c r="M811" t="s">
        <v>745</v>
      </c>
      <c r="N811">
        <v>15</v>
      </c>
      <c r="P811">
        <v>23</v>
      </c>
      <c r="R811" s="18">
        <v>2</v>
      </c>
      <c r="U811" s="1"/>
      <c r="V811" s="1"/>
      <c r="W811" s="1"/>
      <c r="X811" s="20"/>
      <c r="Y811" s="1"/>
      <c r="Z811" s="20"/>
      <c r="AA811" s="20" t="s">
        <v>130</v>
      </c>
      <c r="AB811" s="20"/>
      <c r="AC811" s="20"/>
      <c r="AD811" s="20"/>
      <c r="AE811" s="20"/>
      <c r="AF811" s="20"/>
      <c r="AG811" s="20"/>
      <c r="AH811" s="20"/>
      <c r="AI811" s="20"/>
      <c r="AJ811" s="20"/>
      <c r="AK811" s="20" t="s">
        <v>130</v>
      </c>
      <c r="AL811" s="20"/>
      <c r="AM811" s="20"/>
      <c r="AP811" s="20"/>
      <c r="AR811" s="1"/>
      <c r="AS811" s="20"/>
      <c r="AT811" s="20"/>
      <c r="AU811" s="20" t="s">
        <v>130</v>
      </c>
      <c r="AV811" s="20"/>
      <c r="BB811" s="1"/>
      <c r="BD811" s="20"/>
      <c r="BE811" s="20" t="s">
        <v>130</v>
      </c>
      <c r="BF811" s="20"/>
    </row>
    <row r="812" spans="4:59">
      <c r="D812" t="s">
        <v>727</v>
      </c>
      <c r="E812" t="s">
        <v>123</v>
      </c>
      <c r="G812" t="s">
        <v>283</v>
      </c>
      <c r="J812" t="s">
        <v>728</v>
      </c>
      <c r="K812" t="s">
        <v>214</v>
      </c>
      <c r="L812" t="s">
        <v>668</v>
      </c>
      <c r="M812" t="s">
        <v>746</v>
      </c>
      <c r="N812">
        <v>15</v>
      </c>
      <c r="P812">
        <v>6</v>
      </c>
      <c r="R812" s="18">
        <v>2</v>
      </c>
      <c r="U812" s="1"/>
      <c r="V812" s="1"/>
      <c r="W812" s="1"/>
      <c r="X812" s="20"/>
      <c r="Y812" s="1"/>
      <c r="Z812" s="20"/>
      <c r="AA812" s="20" t="s">
        <v>130</v>
      </c>
      <c r="AB812" s="20"/>
      <c r="AC812" s="20"/>
      <c r="AD812" s="20"/>
      <c r="AE812" s="20"/>
      <c r="AF812" s="20"/>
      <c r="AG812" s="20"/>
      <c r="AH812" s="20"/>
      <c r="AI812" s="20"/>
      <c r="AJ812" s="20"/>
      <c r="AK812" s="20" t="s">
        <v>130</v>
      </c>
      <c r="AL812" s="20"/>
      <c r="AM812" s="20"/>
      <c r="AP812" s="20"/>
      <c r="AR812" s="1"/>
      <c r="AS812" s="20"/>
      <c r="AT812" s="20"/>
      <c r="AU812" s="20" t="s">
        <v>130</v>
      </c>
      <c r="AV812" s="20"/>
      <c r="BB812" s="1"/>
      <c r="BD812" s="20"/>
      <c r="BE812" s="20" t="s">
        <v>130</v>
      </c>
      <c r="BF812" s="20"/>
    </row>
    <row r="813" spans="4:59">
      <c r="D813" t="s">
        <v>727</v>
      </c>
      <c r="E813" t="s">
        <v>123</v>
      </c>
      <c r="G813" t="s">
        <v>283</v>
      </c>
      <c r="J813" t="s">
        <v>728</v>
      </c>
      <c r="K813" t="s">
        <v>158</v>
      </c>
      <c r="L813" t="s">
        <v>747</v>
      </c>
      <c r="M813" t="s">
        <v>748</v>
      </c>
      <c r="N813">
        <v>15</v>
      </c>
      <c r="P813">
        <v>6</v>
      </c>
      <c r="R813" s="18">
        <v>2</v>
      </c>
      <c r="U813" s="1"/>
      <c r="V813" s="1"/>
      <c r="W813" s="1"/>
      <c r="X813" s="20"/>
      <c r="Y813" s="1"/>
      <c r="Z813" s="20"/>
      <c r="AA813" s="20" t="s">
        <v>130</v>
      </c>
      <c r="AB813" s="20"/>
      <c r="AC813" s="20"/>
      <c r="AD813" s="20"/>
      <c r="AE813" s="20"/>
      <c r="AF813" s="20"/>
      <c r="AG813" s="20"/>
      <c r="AH813" s="20"/>
      <c r="AI813" s="20"/>
      <c r="AJ813" s="20"/>
      <c r="AK813" s="20" t="s">
        <v>130</v>
      </c>
      <c r="AL813" s="20"/>
      <c r="AM813" s="20"/>
      <c r="AP813" s="20"/>
      <c r="AR813" s="1"/>
      <c r="AS813" s="20"/>
      <c r="AT813" s="20"/>
      <c r="AU813" s="20" t="s">
        <v>130</v>
      </c>
      <c r="AV813" s="20"/>
      <c r="BB813" s="1"/>
      <c r="BD813" s="20"/>
      <c r="BE813" s="20" t="s">
        <v>130</v>
      </c>
      <c r="BF813" s="20"/>
    </row>
    <row r="814" spans="4:59">
      <c r="D814" t="s">
        <v>727</v>
      </c>
      <c r="E814" t="s">
        <v>123</v>
      </c>
      <c r="G814" t="s">
        <v>283</v>
      </c>
      <c r="J814" t="s">
        <v>728</v>
      </c>
      <c r="K814" t="s">
        <v>170</v>
      </c>
      <c r="L814" t="s">
        <v>263</v>
      </c>
      <c r="M814" t="s">
        <v>749</v>
      </c>
      <c r="N814">
        <v>15</v>
      </c>
      <c r="P814">
        <v>8</v>
      </c>
      <c r="R814" s="18">
        <v>2</v>
      </c>
      <c r="U814" s="1"/>
      <c r="V814" s="1"/>
      <c r="W814" s="1"/>
      <c r="X814" s="20"/>
      <c r="Y814" s="1"/>
      <c r="Z814" s="20"/>
      <c r="AA814" s="20" t="s">
        <v>130</v>
      </c>
      <c r="AB814" s="20"/>
      <c r="AC814" s="20"/>
      <c r="AD814" s="20"/>
      <c r="AE814" s="20"/>
      <c r="AF814" s="20"/>
      <c r="AG814" s="20"/>
      <c r="AH814" s="20"/>
      <c r="AI814" s="20"/>
      <c r="AJ814" s="20"/>
      <c r="AK814" s="20" t="s">
        <v>130</v>
      </c>
      <c r="AL814" s="20"/>
      <c r="AM814" s="20"/>
      <c r="AP814" s="20"/>
      <c r="AR814" s="1"/>
      <c r="AS814" s="20"/>
      <c r="AT814" s="20"/>
      <c r="AU814" s="20" t="s">
        <v>130</v>
      </c>
      <c r="AV814" s="20"/>
      <c r="BB814" s="1"/>
      <c r="BD814" s="20"/>
      <c r="BE814" s="20" t="s">
        <v>130</v>
      </c>
      <c r="BF814" s="20"/>
    </row>
    <row r="815" spans="4:59">
      <c r="D815" t="s">
        <v>727</v>
      </c>
      <c r="E815" t="s">
        <v>123</v>
      </c>
      <c r="G815" t="s">
        <v>283</v>
      </c>
      <c r="J815" t="s">
        <v>728</v>
      </c>
      <c r="K815" t="s">
        <v>126</v>
      </c>
      <c r="L815" t="s">
        <v>742</v>
      </c>
      <c r="M815" t="s">
        <v>750</v>
      </c>
      <c r="N815">
        <v>15</v>
      </c>
      <c r="P815">
        <v>32</v>
      </c>
      <c r="R815" s="18">
        <v>2</v>
      </c>
      <c r="U815" s="1"/>
      <c r="V815" s="1"/>
      <c r="W815" s="1"/>
      <c r="X815" s="20"/>
      <c r="Y815" s="1"/>
      <c r="Z815" s="20"/>
      <c r="AA815" s="20" t="s">
        <v>130</v>
      </c>
      <c r="AB815" s="20"/>
      <c r="AC815" s="20"/>
      <c r="AD815" s="20"/>
      <c r="AE815" s="20"/>
      <c r="AF815" s="20"/>
      <c r="AG815" s="20"/>
      <c r="AH815" s="20"/>
      <c r="AI815" s="20"/>
      <c r="AJ815" s="20"/>
      <c r="AK815" s="20" t="s">
        <v>130</v>
      </c>
      <c r="AL815" s="20"/>
      <c r="AM815" s="20"/>
      <c r="AP815" s="20"/>
      <c r="AR815" s="1"/>
      <c r="AS815" s="20"/>
      <c r="AT815" s="20"/>
      <c r="AU815" s="20" t="s">
        <v>130</v>
      </c>
      <c r="AV815" s="20"/>
      <c r="BB815" s="1"/>
      <c r="BD815" s="20"/>
      <c r="BE815" s="20" t="s">
        <v>130</v>
      </c>
      <c r="BF815" s="20"/>
    </row>
    <row r="816" spans="4:59">
      <c r="D816" t="s">
        <v>727</v>
      </c>
      <c r="E816" t="s">
        <v>123</v>
      </c>
      <c r="G816" t="s">
        <v>283</v>
      </c>
      <c r="J816" t="s">
        <v>728</v>
      </c>
      <c r="K816" t="s">
        <v>170</v>
      </c>
      <c r="L816" t="s">
        <v>744</v>
      </c>
      <c r="M816" t="s">
        <v>751</v>
      </c>
      <c r="N816">
        <v>15</v>
      </c>
      <c r="P816">
        <v>46</v>
      </c>
      <c r="R816" s="18">
        <v>2</v>
      </c>
      <c r="U816" s="1"/>
      <c r="V816" s="1"/>
      <c r="W816" s="1"/>
      <c r="X816" s="20"/>
      <c r="Y816" s="1"/>
      <c r="Z816" s="20"/>
      <c r="AA816" s="20" t="s">
        <v>130</v>
      </c>
      <c r="AB816" s="20"/>
      <c r="AC816" s="20"/>
      <c r="AD816" s="20"/>
      <c r="AE816" s="20"/>
      <c r="AF816" s="20"/>
      <c r="AG816" s="20"/>
      <c r="AH816" s="20"/>
      <c r="AI816" s="20"/>
      <c r="AJ816" s="20"/>
      <c r="AK816" s="20" t="s">
        <v>130</v>
      </c>
      <c r="AL816" s="20"/>
      <c r="AM816" s="20"/>
      <c r="AP816" s="20"/>
      <c r="AR816" s="1"/>
      <c r="AS816" s="20"/>
      <c r="AT816" s="20"/>
      <c r="AU816" s="20" t="s">
        <v>130</v>
      </c>
      <c r="AV816" s="20"/>
      <c r="BB816" s="1"/>
      <c r="BD816" s="20"/>
      <c r="BE816" s="20" t="s">
        <v>130</v>
      </c>
      <c r="BF816" s="20"/>
    </row>
    <row r="817" spans="1:59">
      <c r="D817" t="s">
        <v>727</v>
      </c>
      <c r="E817" t="s">
        <v>123</v>
      </c>
      <c r="G817" t="s">
        <v>283</v>
      </c>
      <c r="J817" t="s">
        <v>728</v>
      </c>
      <c r="K817" t="s">
        <v>214</v>
      </c>
      <c r="L817" t="s">
        <v>668</v>
      </c>
      <c r="M817" t="s">
        <v>752</v>
      </c>
      <c r="N817">
        <v>15</v>
      </c>
      <c r="P817">
        <v>12</v>
      </c>
      <c r="R817" s="18">
        <v>2</v>
      </c>
      <c r="U817" s="1"/>
      <c r="V817" s="1"/>
      <c r="W817" s="1"/>
      <c r="X817" s="20"/>
      <c r="Y817" s="1"/>
      <c r="Z817" s="20"/>
      <c r="AA817" s="20" t="s">
        <v>130</v>
      </c>
      <c r="AB817" s="20"/>
      <c r="AC817" s="20"/>
      <c r="AD817" s="20"/>
      <c r="AE817" s="20"/>
      <c r="AF817" s="20"/>
      <c r="AG817" s="20"/>
      <c r="AH817" s="20"/>
      <c r="AI817" s="20"/>
      <c r="AJ817" s="20"/>
      <c r="AK817" s="20" t="s">
        <v>130</v>
      </c>
      <c r="AL817" s="20"/>
      <c r="AM817" s="20"/>
      <c r="AP817" s="20"/>
      <c r="AR817" s="1"/>
      <c r="AS817" s="20"/>
      <c r="AT817" s="20"/>
      <c r="AU817" s="20" t="s">
        <v>130</v>
      </c>
      <c r="AV817" s="20"/>
      <c r="BB817" s="1"/>
      <c r="BD817" s="20"/>
      <c r="BE817" s="20" t="s">
        <v>130</v>
      </c>
      <c r="BF817" s="20"/>
    </row>
    <row r="818" spans="1:59">
      <c r="D818" t="s">
        <v>727</v>
      </c>
      <c r="E818" t="s">
        <v>123</v>
      </c>
      <c r="G818" t="s">
        <v>283</v>
      </c>
      <c r="J818" t="s">
        <v>728</v>
      </c>
      <c r="K818" t="s">
        <v>158</v>
      </c>
      <c r="L818" t="s">
        <v>747</v>
      </c>
      <c r="M818" t="s">
        <v>734</v>
      </c>
      <c r="N818">
        <v>15</v>
      </c>
      <c r="P818">
        <v>12</v>
      </c>
      <c r="R818" s="18">
        <v>2</v>
      </c>
      <c r="U818" s="1"/>
      <c r="V818" s="1"/>
      <c r="W818" s="1"/>
      <c r="X818" s="20"/>
      <c r="Y818" s="1"/>
      <c r="Z818" s="20"/>
      <c r="AA818" s="20" t="s">
        <v>130</v>
      </c>
      <c r="AB818" s="20"/>
      <c r="AC818" s="20"/>
      <c r="AD818" s="20"/>
      <c r="AE818" s="20"/>
      <c r="AF818" s="20"/>
      <c r="AG818" s="20"/>
      <c r="AH818" s="20"/>
      <c r="AI818" s="20"/>
      <c r="AJ818" s="20">
        <v>6</v>
      </c>
      <c r="AK818" s="20"/>
      <c r="AM818" s="20">
        <v>0.4</v>
      </c>
      <c r="AP818" s="20"/>
      <c r="AR818" s="1"/>
      <c r="AS818" s="20"/>
      <c r="AT818" s="20"/>
      <c r="AU818" s="20" t="s">
        <v>130</v>
      </c>
      <c r="AV818" s="20"/>
      <c r="BB818" s="48"/>
      <c r="BD818" s="18">
        <v>5.8</v>
      </c>
      <c r="BG818" s="18">
        <v>0.5</v>
      </c>
    </row>
    <row r="819" spans="1:59">
      <c r="D819" t="s">
        <v>727</v>
      </c>
      <c r="E819" t="s">
        <v>123</v>
      </c>
      <c r="G819" t="s">
        <v>283</v>
      </c>
      <c r="J819" t="s">
        <v>728</v>
      </c>
      <c r="K819" t="s">
        <v>170</v>
      </c>
      <c r="L819" t="s">
        <v>263</v>
      </c>
      <c r="M819" t="s">
        <v>753</v>
      </c>
      <c r="N819">
        <v>15</v>
      </c>
      <c r="P819">
        <v>16</v>
      </c>
      <c r="R819" s="18">
        <v>2</v>
      </c>
      <c r="U819" s="1"/>
      <c r="V819" s="1"/>
      <c r="W819" s="1"/>
      <c r="X819" s="20"/>
      <c r="Y819" s="1"/>
      <c r="Z819" s="20"/>
      <c r="AA819" s="20" t="s">
        <v>130</v>
      </c>
      <c r="AB819" s="20"/>
      <c r="AC819" s="20"/>
      <c r="AD819" s="20"/>
      <c r="AE819" s="20"/>
      <c r="AF819" s="20"/>
      <c r="AG819" s="20"/>
      <c r="AH819" s="20"/>
      <c r="AI819" s="20"/>
      <c r="AJ819" s="20"/>
      <c r="AK819" s="20" t="s">
        <v>130</v>
      </c>
      <c r="AL819" s="20"/>
      <c r="AM819" s="20"/>
      <c r="AP819" s="20"/>
      <c r="AR819" s="1"/>
      <c r="AS819" s="20"/>
      <c r="AT819" s="20"/>
      <c r="AU819" s="20" t="s">
        <v>130</v>
      </c>
      <c r="AV819" s="20"/>
      <c r="BB819" s="1"/>
      <c r="BD819" s="20"/>
      <c r="BE819" s="20" t="s">
        <v>130</v>
      </c>
      <c r="BF819" s="20"/>
    </row>
    <row r="820" spans="1:59">
      <c r="D820" t="s">
        <v>727</v>
      </c>
      <c r="E820" t="s">
        <v>138</v>
      </c>
      <c r="G820" t="s">
        <v>283</v>
      </c>
      <c r="K820" t="s">
        <v>126</v>
      </c>
      <c r="L820" t="s">
        <v>742</v>
      </c>
      <c r="M820" t="s">
        <v>138</v>
      </c>
      <c r="Q820">
        <v>1.38</v>
      </c>
      <c r="R820" s="18">
        <v>3</v>
      </c>
      <c r="U820" s="1"/>
      <c r="V820" s="1"/>
      <c r="W820" s="1"/>
      <c r="X820" s="20"/>
      <c r="Y820" s="1"/>
      <c r="Z820" s="20"/>
      <c r="AA820" s="20" t="s">
        <v>130</v>
      </c>
      <c r="AB820" s="20"/>
      <c r="AC820" s="20"/>
      <c r="AD820" s="20"/>
      <c r="AE820" s="20"/>
      <c r="AF820" s="20"/>
      <c r="AG820" s="20"/>
      <c r="AH820" s="20"/>
      <c r="AI820" s="20"/>
      <c r="AJ820" s="20"/>
      <c r="AK820" s="20" t="s">
        <v>130</v>
      </c>
      <c r="AL820" s="20"/>
      <c r="AM820" s="20"/>
      <c r="AP820" s="20"/>
      <c r="AR820" s="1"/>
      <c r="AS820" s="20"/>
      <c r="AT820" s="20"/>
      <c r="AU820" s="20" t="s">
        <v>130</v>
      </c>
      <c r="AV820" s="20"/>
      <c r="BB820" s="1"/>
      <c r="BD820" s="20"/>
      <c r="BE820" s="20" t="s">
        <v>130</v>
      </c>
      <c r="BF820" s="20"/>
    </row>
    <row r="821" spans="1:59">
      <c r="D821" t="s">
        <v>727</v>
      </c>
      <c r="E821" t="s">
        <v>138</v>
      </c>
      <c r="G821" t="s">
        <v>283</v>
      </c>
      <c r="K821" t="s">
        <v>170</v>
      </c>
      <c r="L821" t="s">
        <v>744</v>
      </c>
      <c r="M821" t="s">
        <v>138</v>
      </c>
      <c r="Q821">
        <v>0.72</v>
      </c>
      <c r="R821" s="18">
        <v>3</v>
      </c>
      <c r="U821" s="1"/>
      <c r="V821" s="1"/>
      <c r="W821" s="1"/>
      <c r="X821" s="20"/>
      <c r="Y821" s="1"/>
      <c r="Z821" s="20"/>
      <c r="AA821" s="20" t="s">
        <v>130</v>
      </c>
      <c r="AB821" s="20"/>
      <c r="AC821" s="20"/>
      <c r="AD821" s="20"/>
      <c r="AE821" s="20"/>
      <c r="AF821" s="20"/>
      <c r="AG821" s="20"/>
      <c r="AH821" s="20"/>
      <c r="AI821" s="20"/>
      <c r="AJ821" s="20"/>
      <c r="AK821" s="20" t="s">
        <v>130</v>
      </c>
      <c r="AL821" s="20"/>
      <c r="AM821" s="20"/>
      <c r="AP821" s="20"/>
      <c r="AR821" s="1"/>
      <c r="AS821" s="20"/>
      <c r="AT821" s="20"/>
      <c r="AU821" s="20" t="s">
        <v>130</v>
      </c>
      <c r="AV821" s="20"/>
      <c r="BB821" s="1"/>
      <c r="BD821" s="20"/>
      <c r="BE821" s="20" t="s">
        <v>130</v>
      </c>
      <c r="BF821" s="20"/>
    </row>
    <row r="822" spans="1:59">
      <c r="D822" t="s">
        <v>727</v>
      </c>
      <c r="E822" t="s">
        <v>138</v>
      </c>
      <c r="G822" t="s">
        <v>283</v>
      </c>
      <c r="K822" t="s">
        <v>214</v>
      </c>
      <c r="L822" t="s">
        <v>668</v>
      </c>
      <c r="M822" t="s">
        <v>138</v>
      </c>
      <c r="Q822">
        <v>11.96</v>
      </c>
      <c r="R822" s="18">
        <v>3</v>
      </c>
      <c r="U822" s="1"/>
      <c r="V822" s="1"/>
      <c r="W822" s="1"/>
      <c r="X822" s="20"/>
      <c r="Y822" s="1"/>
      <c r="Z822" s="20"/>
      <c r="AA822" s="20" t="s">
        <v>130</v>
      </c>
      <c r="AB822" s="20"/>
      <c r="AC822" s="20"/>
      <c r="AD822" s="20"/>
      <c r="AE822" s="20"/>
      <c r="AF822" s="20"/>
      <c r="AG822" s="20"/>
      <c r="AH822" s="20"/>
      <c r="AI822" s="20"/>
      <c r="AJ822" s="20"/>
      <c r="AK822" s="20" t="s">
        <v>130</v>
      </c>
      <c r="AL822" s="20"/>
      <c r="AM822" s="20"/>
      <c r="AP822" s="20"/>
      <c r="AR822" s="1"/>
      <c r="AS822" s="20"/>
      <c r="AT822" s="20"/>
      <c r="AU822" s="20" t="s">
        <v>130</v>
      </c>
      <c r="AV822" s="20"/>
      <c r="BB822" s="1"/>
      <c r="BD822" s="20"/>
      <c r="BE822" s="20" t="s">
        <v>130</v>
      </c>
      <c r="BF822" s="20"/>
    </row>
    <row r="823" spans="1:59">
      <c r="D823" t="s">
        <v>727</v>
      </c>
      <c r="E823" t="s">
        <v>138</v>
      </c>
      <c r="G823" t="s">
        <v>283</v>
      </c>
      <c r="K823" t="s">
        <v>158</v>
      </c>
      <c r="L823" t="s">
        <v>747</v>
      </c>
      <c r="M823" t="s">
        <v>138</v>
      </c>
      <c r="Q823">
        <v>5.01</v>
      </c>
      <c r="R823" s="18">
        <v>3</v>
      </c>
      <c r="U823" s="1"/>
      <c r="V823" s="1"/>
      <c r="W823" s="1"/>
      <c r="X823" s="20"/>
      <c r="Y823" s="1"/>
      <c r="Z823" s="20"/>
      <c r="AA823" s="20" t="s">
        <v>130</v>
      </c>
      <c r="AB823" s="20"/>
      <c r="AC823" s="20"/>
      <c r="AD823" s="20"/>
      <c r="AE823" s="20"/>
      <c r="AF823" s="20"/>
      <c r="AG823" s="20"/>
      <c r="AH823" s="20"/>
      <c r="AI823" s="20"/>
      <c r="AJ823" s="20"/>
      <c r="AK823" s="20" t="s">
        <v>130</v>
      </c>
      <c r="AL823" s="20"/>
      <c r="AM823" s="20"/>
      <c r="AP823" s="20"/>
      <c r="AR823" s="1"/>
      <c r="AS823" s="20"/>
      <c r="AT823" s="20"/>
      <c r="AU823" s="20" t="s">
        <v>130</v>
      </c>
      <c r="AV823" s="20"/>
      <c r="BB823" s="1"/>
      <c r="BD823" s="20"/>
      <c r="BE823" s="20" t="s">
        <v>130</v>
      </c>
      <c r="BF823" s="20"/>
    </row>
    <row r="824" spans="1:59">
      <c r="D824" t="s">
        <v>727</v>
      </c>
      <c r="E824" t="s">
        <v>138</v>
      </c>
      <c r="G824" t="s">
        <v>283</v>
      </c>
      <c r="K824" t="s">
        <v>170</v>
      </c>
      <c r="L824" t="s">
        <v>263</v>
      </c>
      <c r="M824" t="s">
        <v>138</v>
      </c>
      <c r="Q824">
        <v>2.12</v>
      </c>
      <c r="R824" s="18">
        <v>3</v>
      </c>
      <c r="U824" s="1"/>
      <c r="V824" s="1"/>
      <c r="W824" s="1"/>
      <c r="X824" s="20"/>
      <c r="Y824" s="1"/>
      <c r="Z824" s="20"/>
      <c r="AA824" s="20" t="s">
        <v>130</v>
      </c>
      <c r="AB824" s="20"/>
      <c r="AC824" s="20"/>
      <c r="AD824" s="20"/>
      <c r="AE824" s="20"/>
      <c r="AF824" s="20"/>
      <c r="AG824" s="20"/>
      <c r="AH824" s="20"/>
      <c r="AI824" s="20"/>
      <c r="AJ824" s="20"/>
      <c r="AK824" s="20" t="s">
        <v>130</v>
      </c>
      <c r="AL824" s="20"/>
      <c r="AM824" s="20"/>
      <c r="AP824" s="20"/>
      <c r="AR824" s="1"/>
      <c r="AS824" s="20"/>
      <c r="AT824" s="20"/>
      <c r="AU824" s="20" t="s">
        <v>130</v>
      </c>
      <c r="AV824" s="20"/>
      <c r="BB824" s="1"/>
      <c r="BD824" s="20"/>
      <c r="BE824" s="20" t="s">
        <v>130</v>
      </c>
      <c r="BF824" s="20"/>
    </row>
    <row r="825" spans="1:59">
      <c r="A825" t="s">
        <v>754</v>
      </c>
      <c r="B825" s="55" t="s">
        <v>755</v>
      </c>
      <c r="C825" t="s">
        <v>185</v>
      </c>
      <c r="D825" t="s">
        <v>756</v>
      </c>
      <c r="E825" t="s">
        <v>123</v>
      </c>
      <c r="G825" t="s">
        <v>283</v>
      </c>
      <c r="H825" t="s">
        <v>710</v>
      </c>
      <c r="I825" t="s">
        <v>757</v>
      </c>
      <c r="K825" t="s">
        <v>170</v>
      </c>
      <c r="L825" t="s">
        <v>758</v>
      </c>
      <c r="M825" t="s">
        <v>131</v>
      </c>
      <c r="N825">
        <v>8</v>
      </c>
      <c r="O825">
        <v>600</v>
      </c>
      <c r="P825">
        <v>3.5</v>
      </c>
      <c r="R825" s="18">
        <v>3</v>
      </c>
      <c r="U825" s="1"/>
      <c r="V825" t="s">
        <v>270</v>
      </c>
      <c r="W825" s="1"/>
      <c r="X825" s="20"/>
      <c r="Y825" s="1"/>
      <c r="Z825" s="20">
        <v>27.82</v>
      </c>
      <c r="AA825" s="20"/>
      <c r="AB825" s="20"/>
      <c r="AC825" s="23"/>
      <c r="AD825" s="20"/>
      <c r="AE825" s="20"/>
      <c r="AF825" s="20"/>
      <c r="AG825" s="20"/>
      <c r="AI825" s="20"/>
      <c r="AK825" s="20" t="s">
        <v>130</v>
      </c>
      <c r="AM825" s="20"/>
      <c r="AP825" s="20"/>
      <c r="AS825" s="20"/>
      <c r="AT825" s="18">
        <v>18.850000000000001</v>
      </c>
      <c r="AW825" s="19"/>
      <c r="BD825" s="18">
        <v>31.79</v>
      </c>
      <c r="BG825" s="19"/>
    </row>
    <row r="826" spans="1:59">
      <c r="C826" t="s">
        <v>185</v>
      </c>
      <c r="D826" t="s">
        <v>756</v>
      </c>
      <c r="E826" t="s">
        <v>123</v>
      </c>
      <c r="G826" t="s">
        <v>283</v>
      </c>
      <c r="H826" t="s">
        <v>710</v>
      </c>
      <c r="I826" t="s">
        <v>757</v>
      </c>
      <c r="K826" t="s">
        <v>170</v>
      </c>
      <c r="L826" t="s">
        <v>759</v>
      </c>
      <c r="M826" t="s">
        <v>132</v>
      </c>
      <c r="N826">
        <v>8</v>
      </c>
      <c r="O826">
        <v>600</v>
      </c>
      <c r="P826">
        <v>5</v>
      </c>
      <c r="R826" s="18">
        <v>3</v>
      </c>
      <c r="U826" s="1"/>
      <c r="V826" t="s">
        <v>270</v>
      </c>
      <c r="W826" s="1"/>
      <c r="X826" s="20"/>
      <c r="Y826" s="1"/>
      <c r="Z826" s="20">
        <v>50.79</v>
      </c>
      <c r="AA826" s="20"/>
      <c r="AB826" s="20"/>
      <c r="AC826" s="23"/>
      <c r="AD826" s="20"/>
      <c r="AE826" s="20"/>
      <c r="AF826" s="20"/>
      <c r="AG826" s="20"/>
      <c r="AI826" s="20"/>
      <c r="AK826" s="20" t="s">
        <v>130</v>
      </c>
      <c r="AM826" s="20"/>
      <c r="AP826" s="20"/>
      <c r="AS826" s="20"/>
      <c r="AT826" s="18">
        <v>35.89</v>
      </c>
      <c r="AW826" s="19"/>
      <c r="BD826" s="18">
        <v>63.19</v>
      </c>
      <c r="BG826" s="19"/>
    </row>
    <row r="827" spans="1:59">
      <c r="C827" t="s">
        <v>185</v>
      </c>
      <c r="D827" t="s">
        <v>756</v>
      </c>
      <c r="E827" t="s">
        <v>123</v>
      </c>
      <c r="G827" t="s">
        <v>283</v>
      </c>
      <c r="H827" t="s">
        <v>710</v>
      </c>
      <c r="I827" t="s">
        <v>760</v>
      </c>
      <c r="K827" t="s">
        <v>170</v>
      </c>
      <c r="L827" t="s">
        <v>758</v>
      </c>
      <c r="M827" t="s">
        <v>131</v>
      </c>
      <c r="N827">
        <v>8</v>
      </c>
      <c r="O827">
        <v>600</v>
      </c>
      <c r="P827">
        <v>3.5</v>
      </c>
      <c r="R827" s="18">
        <v>3</v>
      </c>
      <c r="U827" s="1"/>
      <c r="V827" t="s">
        <v>270</v>
      </c>
      <c r="W827" s="1"/>
      <c r="X827" s="20"/>
      <c r="Y827" s="1"/>
      <c r="Z827" s="20">
        <v>14.28</v>
      </c>
      <c r="AA827" s="20"/>
      <c r="AB827" s="20"/>
      <c r="AC827" s="23"/>
      <c r="AD827" s="20"/>
      <c r="AE827" s="20"/>
      <c r="AF827" s="20"/>
      <c r="AG827" s="20"/>
      <c r="AI827" s="20"/>
      <c r="AK827" s="20" t="s">
        <v>130</v>
      </c>
      <c r="AM827" s="20"/>
      <c r="AP827" s="20"/>
      <c r="AS827" s="20"/>
      <c r="AT827" s="18">
        <v>9.34</v>
      </c>
      <c r="AW827" s="19"/>
      <c r="BD827" s="18">
        <v>16.239999999999998</v>
      </c>
      <c r="BG827" s="19"/>
    </row>
    <row r="828" spans="1:59">
      <c r="C828" t="s">
        <v>185</v>
      </c>
      <c r="D828" t="s">
        <v>756</v>
      </c>
      <c r="E828" t="s">
        <v>123</v>
      </c>
      <c r="G828" t="s">
        <v>283</v>
      </c>
      <c r="H828" t="s">
        <v>710</v>
      </c>
      <c r="I828" t="s">
        <v>760</v>
      </c>
      <c r="K828" t="s">
        <v>170</v>
      </c>
      <c r="L828" t="s">
        <v>759</v>
      </c>
      <c r="M828" t="s">
        <v>132</v>
      </c>
      <c r="N828">
        <v>8</v>
      </c>
      <c r="O828">
        <v>600</v>
      </c>
      <c r="P828">
        <v>5</v>
      </c>
      <c r="R828" s="18">
        <v>3</v>
      </c>
      <c r="U828" s="1"/>
      <c r="V828" t="s">
        <v>270</v>
      </c>
      <c r="W828" s="1"/>
      <c r="X828" s="20"/>
      <c r="Y828" s="1"/>
      <c r="Z828" s="20">
        <v>40.57</v>
      </c>
      <c r="AA828" s="20"/>
      <c r="AB828" s="20"/>
      <c r="AC828" s="23"/>
      <c r="AD828" s="20"/>
      <c r="AE828" s="20"/>
      <c r="AF828" s="20"/>
      <c r="AG828" s="20"/>
      <c r="AI828" s="20"/>
      <c r="AK828" s="20" t="s">
        <v>130</v>
      </c>
      <c r="AM828" s="20"/>
      <c r="AP828" s="20"/>
      <c r="AS828" s="20"/>
      <c r="AT828" s="18">
        <v>27.17</v>
      </c>
      <c r="AW828" s="19"/>
      <c r="BD828" s="18">
        <v>53.51</v>
      </c>
      <c r="BG828" s="19"/>
    </row>
    <row r="829" spans="1:59">
      <c r="C829" t="s">
        <v>185</v>
      </c>
      <c r="D829" t="s">
        <v>756</v>
      </c>
      <c r="E829" t="s">
        <v>123</v>
      </c>
      <c r="G829" t="s">
        <v>283</v>
      </c>
      <c r="H829" t="s">
        <v>761</v>
      </c>
      <c r="I829" t="s">
        <v>757</v>
      </c>
      <c r="K829" t="s">
        <v>170</v>
      </c>
      <c r="L829" t="s">
        <v>762</v>
      </c>
      <c r="M829" t="s">
        <v>131</v>
      </c>
      <c r="N829">
        <v>8</v>
      </c>
      <c r="O829">
        <v>600</v>
      </c>
      <c r="P829">
        <v>3.5</v>
      </c>
      <c r="R829" s="18">
        <v>3</v>
      </c>
      <c r="U829" s="1"/>
      <c r="V829" t="s">
        <v>270</v>
      </c>
      <c r="W829" s="1"/>
      <c r="X829" s="20"/>
      <c r="Y829" s="1"/>
      <c r="Z829" s="20">
        <v>40.21</v>
      </c>
      <c r="AA829" s="20"/>
      <c r="AB829" s="20"/>
      <c r="AC829" s="23"/>
      <c r="AD829" s="20"/>
      <c r="AE829" s="20"/>
      <c r="AF829" s="20"/>
      <c r="AG829" s="20"/>
      <c r="AI829" s="20"/>
      <c r="AK829" s="20" t="s">
        <v>130</v>
      </c>
      <c r="AM829" s="20"/>
      <c r="AP829" s="20"/>
      <c r="AS829" s="20"/>
      <c r="AT829" s="18">
        <v>26.9</v>
      </c>
      <c r="AW829" s="19"/>
      <c r="BD829" s="18">
        <v>49.64</v>
      </c>
      <c r="BG829" s="19"/>
    </row>
    <row r="830" spans="1:59">
      <c r="C830" t="s">
        <v>185</v>
      </c>
      <c r="D830" t="s">
        <v>756</v>
      </c>
      <c r="E830" t="s">
        <v>123</v>
      </c>
      <c r="G830" t="s">
        <v>283</v>
      </c>
      <c r="H830" t="s">
        <v>761</v>
      </c>
      <c r="I830" t="s">
        <v>757</v>
      </c>
      <c r="K830" t="s">
        <v>170</v>
      </c>
      <c r="L830" t="s">
        <v>759</v>
      </c>
      <c r="M830" t="s">
        <v>132</v>
      </c>
      <c r="N830">
        <v>8</v>
      </c>
      <c r="O830">
        <v>600</v>
      </c>
      <c r="P830">
        <v>5</v>
      </c>
      <c r="R830" s="18">
        <v>3</v>
      </c>
      <c r="U830" s="1"/>
      <c r="V830" t="s">
        <v>270</v>
      </c>
      <c r="W830" s="1"/>
      <c r="X830" s="20"/>
      <c r="Y830" s="1"/>
      <c r="Z830" s="20">
        <v>90.37</v>
      </c>
      <c r="AA830" s="20"/>
      <c r="AB830" s="20"/>
      <c r="AC830" s="23"/>
      <c r="AD830" s="20"/>
      <c r="AE830" s="20"/>
      <c r="AF830" s="20"/>
      <c r="AG830" s="20"/>
      <c r="AI830" s="20"/>
      <c r="AK830" s="20" t="s">
        <v>130</v>
      </c>
      <c r="AM830" s="20"/>
      <c r="AP830" s="20"/>
      <c r="AS830" s="20"/>
      <c r="AT830" s="18">
        <v>62.92</v>
      </c>
      <c r="AW830" s="19"/>
      <c r="BD830" s="18">
        <v>114.84</v>
      </c>
      <c r="BG830" s="19"/>
    </row>
    <row r="831" spans="1:59">
      <c r="C831" t="s">
        <v>185</v>
      </c>
      <c r="D831" t="s">
        <v>756</v>
      </c>
      <c r="E831" t="s">
        <v>123</v>
      </c>
      <c r="G831" t="s">
        <v>283</v>
      </c>
      <c r="H831" t="s">
        <v>761</v>
      </c>
      <c r="I831" t="s">
        <v>760</v>
      </c>
      <c r="K831" t="s">
        <v>170</v>
      </c>
      <c r="L831" t="s">
        <v>758</v>
      </c>
      <c r="M831" t="s">
        <v>131</v>
      </c>
      <c r="N831">
        <v>8</v>
      </c>
      <c r="O831">
        <v>600</v>
      </c>
      <c r="P831">
        <v>3.5</v>
      </c>
      <c r="R831" s="18">
        <v>3</v>
      </c>
      <c r="U831" s="1"/>
      <c r="V831" t="s">
        <v>270</v>
      </c>
      <c r="W831" s="1"/>
      <c r="X831" s="20"/>
      <c r="Y831" s="1"/>
      <c r="Z831" s="20">
        <v>24.55</v>
      </c>
      <c r="AA831" s="20"/>
      <c r="AB831" s="20"/>
      <c r="AC831" s="23"/>
      <c r="AD831" s="20"/>
      <c r="AE831" s="20"/>
      <c r="AF831" s="20"/>
      <c r="AG831" s="20"/>
      <c r="AI831" s="20"/>
      <c r="AK831" s="20" t="s">
        <v>130</v>
      </c>
      <c r="AM831" s="20"/>
      <c r="AP831" s="20"/>
      <c r="AS831" s="20"/>
      <c r="AT831" s="18">
        <v>15.07</v>
      </c>
      <c r="AW831" s="19"/>
      <c r="BD831" s="18">
        <v>30.62</v>
      </c>
      <c r="BG831" s="19"/>
    </row>
    <row r="832" spans="1:59">
      <c r="C832" t="s">
        <v>185</v>
      </c>
      <c r="D832" t="s">
        <v>756</v>
      </c>
      <c r="E832" t="s">
        <v>123</v>
      </c>
      <c r="G832" t="s">
        <v>283</v>
      </c>
      <c r="H832" t="s">
        <v>761</v>
      </c>
      <c r="I832" t="s">
        <v>760</v>
      </c>
      <c r="K832" t="s">
        <v>170</v>
      </c>
      <c r="L832" t="s">
        <v>759</v>
      </c>
      <c r="M832" t="s">
        <v>132</v>
      </c>
      <c r="N832">
        <v>8</v>
      </c>
      <c r="O832">
        <v>600</v>
      </c>
      <c r="P832">
        <v>5</v>
      </c>
      <c r="R832" s="18">
        <v>3</v>
      </c>
      <c r="U832" s="1"/>
      <c r="V832" t="s">
        <v>270</v>
      </c>
      <c r="W832" s="1"/>
      <c r="X832" s="20"/>
      <c r="Y832" s="1"/>
      <c r="Z832" s="20">
        <v>34.5</v>
      </c>
      <c r="AA832" s="20"/>
      <c r="AB832" s="20"/>
      <c r="AC832" s="23"/>
      <c r="AD832" s="20"/>
      <c r="AE832" s="20"/>
      <c r="AF832" s="20"/>
      <c r="AG832" s="20"/>
      <c r="AI832" s="20"/>
      <c r="AK832" s="20" t="s">
        <v>130</v>
      </c>
      <c r="AM832" s="20"/>
      <c r="AP832" s="20"/>
      <c r="AS832" s="20"/>
      <c r="AT832" s="18">
        <v>23.67</v>
      </c>
      <c r="AW832" s="19"/>
      <c r="BD832" s="18">
        <v>42.39</v>
      </c>
      <c r="BG832" s="19"/>
    </row>
    <row r="833" spans="1:61">
      <c r="C833" t="s">
        <v>185</v>
      </c>
      <c r="D833" t="s">
        <v>756</v>
      </c>
      <c r="E833" t="s">
        <v>123</v>
      </c>
      <c r="G833" t="s">
        <v>283</v>
      </c>
      <c r="H833" t="s">
        <v>763</v>
      </c>
      <c r="I833" t="s">
        <v>757</v>
      </c>
      <c r="K833" t="s">
        <v>170</v>
      </c>
      <c r="L833" t="s">
        <v>758</v>
      </c>
      <c r="M833" t="s">
        <v>131</v>
      </c>
      <c r="N833">
        <v>8</v>
      </c>
      <c r="O833">
        <v>600</v>
      </c>
      <c r="P833">
        <v>3.5</v>
      </c>
      <c r="R833" s="18">
        <v>3</v>
      </c>
      <c r="U833" s="1"/>
      <c r="V833" t="s">
        <v>270</v>
      </c>
      <c r="W833" s="1"/>
      <c r="Y833" s="1"/>
      <c r="Z833" s="18">
        <v>45.94</v>
      </c>
      <c r="AC833" s="23"/>
      <c r="AD833" s="20"/>
      <c r="AE833" s="20"/>
      <c r="AF833" s="20"/>
      <c r="AG833" s="20"/>
      <c r="AI833" s="20"/>
      <c r="AK833" s="20" t="s">
        <v>130</v>
      </c>
      <c r="AM833" s="20"/>
      <c r="AP833" s="20"/>
      <c r="AS833" s="20"/>
      <c r="AT833" s="18">
        <v>30.65</v>
      </c>
      <c r="AW833" s="19"/>
      <c r="BD833" s="18">
        <v>58.37</v>
      </c>
      <c r="BG833" s="19"/>
    </row>
    <row r="834" spans="1:61">
      <c r="C834" t="s">
        <v>185</v>
      </c>
      <c r="D834" t="s">
        <v>756</v>
      </c>
      <c r="E834" t="s">
        <v>123</v>
      </c>
      <c r="G834" t="s">
        <v>283</v>
      </c>
      <c r="H834" t="s">
        <v>763</v>
      </c>
      <c r="I834" t="s">
        <v>757</v>
      </c>
      <c r="K834" t="s">
        <v>170</v>
      </c>
      <c r="L834" t="s">
        <v>759</v>
      </c>
      <c r="M834" t="s">
        <v>132</v>
      </c>
      <c r="N834">
        <v>8</v>
      </c>
      <c r="O834">
        <v>600</v>
      </c>
      <c r="P834">
        <v>5</v>
      </c>
      <c r="R834" s="18">
        <v>3</v>
      </c>
      <c r="U834" s="1"/>
      <c r="V834" t="s">
        <v>270</v>
      </c>
      <c r="W834" s="1"/>
      <c r="Y834" s="1"/>
      <c r="Z834" s="18">
        <v>106.04</v>
      </c>
      <c r="AC834" s="23"/>
      <c r="AD834" s="20"/>
      <c r="AE834" s="20"/>
      <c r="AF834" s="20"/>
      <c r="AG834" s="20"/>
      <c r="AI834" s="20"/>
      <c r="AK834" s="20" t="s">
        <v>130</v>
      </c>
      <c r="AM834" s="20"/>
      <c r="AP834" s="20"/>
      <c r="AS834" s="20"/>
      <c r="AT834" s="18">
        <v>70.61</v>
      </c>
      <c r="AW834" s="19"/>
      <c r="BD834" s="18">
        <v>134.75</v>
      </c>
      <c r="BG834" s="19"/>
    </row>
    <row r="835" spans="1:61">
      <c r="C835" t="s">
        <v>185</v>
      </c>
      <c r="D835" t="s">
        <v>756</v>
      </c>
      <c r="E835" t="s">
        <v>123</v>
      </c>
      <c r="G835" t="s">
        <v>283</v>
      </c>
      <c r="H835" t="s">
        <v>763</v>
      </c>
      <c r="I835" t="s">
        <v>760</v>
      </c>
      <c r="K835" t="s">
        <v>170</v>
      </c>
      <c r="L835" t="s">
        <v>758</v>
      </c>
      <c r="M835" t="s">
        <v>131</v>
      </c>
      <c r="N835">
        <v>8</v>
      </c>
      <c r="O835">
        <v>600</v>
      </c>
      <c r="P835">
        <v>3.5</v>
      </c>
      <c r="R835" s="18">
        <v>3</v>
      </c>
      <c r="U835" s="1"/>
      <c r="V835" t="s">
        <v>270</v>
      </c>
      <c r="W835" s="1"/>
      <c r="Y835" s="1"/>
      <c r="Z835" s="18">
        <v>16.96</v>
      </c>
      <c r="AC835" s="23"/>
      <c r="AD835" s="20"/>
      <c r="AE835" s="20"/>
      <c r="AF835" s="20"/>
      <c r="AG835" s="20"/>
      <c r="AI835" s="20"/>
      <c r="AK835" s="20" t="s">
        <v>130</v>
      </c>
      <c r="AM835" s="20"/>
      <c r="AP835" s="20"/>
      <c r="AS835" s="20"/>
      <c r="AT835" s="18">
        <v>12.31</v>
      </c>
      <c r="AW835" s="19"/>
      <c r="BD835" s="18">
        <v>20.49</v>
      </c>
      <c r="BG835" s="19"/>
    </row>
    <row r="836" spans="1:61">
      <c r="C836" t="s">
        <v>185</v>
      </c>
      <c r="D836" t="s">
        <v>756</v>
      </c>
      <c r="E836" t="s">
        <v>123</v>
      </c>
      <c r="G836" t="s">
        <v>283</v>
      </c>
      <c r="H836" t="s">
        <v>763</v>
      </c>
      <c r="I836" t="s">
        <v>760</v>
      </c>
      <c r="K836" t="s">
        <v>170</v>
      </c>
      <c r="L836" t="s">
        <v>759</v>
      </c>
      <c r="M836" t="s">
        <v>132</v>
      </c>
      <c r="N836">
        <v>8</v>
      </c>
      <c r="O836">
        <v>600</v>
      </c>
      <c r="P836">
        <v>5</v>
      </c>
      <c r="R836" s="18">
        <v>3</v>
      </c>
      <c r="U836" s="1"/>
      <c r="V836" t="s">
        <v>270</v>
      </c>
      <c r="W836" s="1"/>
      <c r="Y836" s="1"/>
      <c r="Z836" s="18">
        <v>38.33</v>
      </c>
      <c r="AC836" s="23"/>
      <c r="AD836" s="20"/>
      <c r="AE836" s="20"/>
      <c r="AF836" s="20"/>
      <c r="AG836" s="20"/>
      <c r="AI836" s="20"/>
      <c r="AK836" s="20" t="s">
        <v>130</v>
      </c>
      <c r="AM836" s="20"/>
      <c r="AP836" s="20"/>
      <c r="AS836" s="20"/>
      <c r="AT836" s="18">
        <v>26.17</v>
      </c>
      <c r="AW836" s="19"/>
      <c r="BD836" s="18">
        <v>43.39</v>
      </c>
      <c r="BG836" s="19"/>
    </row>
    <row r="837" spans="1:61">
      <c r="A837" t="s">
        <v>764</v>
      </c>
      <c r="B837" s="55" t="s">
        <v>765</v>
      </c>
      <c r="D837" t="s">
        <v>766</v>
      </c>
      <c r="E837" t="s">
        <v>212</v>
      </c>
      <c r="G837" t="s">
        <v>324</v>
      </c>
      <c r="K837" t="s">
        <v>182</v>
      </c>
      <c r="L837" t="s">
        <v>183</v>
      </c>
      <c r="R837" s="18">
        <v>3</v>
      </c>
      <c r="S837" t="s">
        <v>270</v>
      </c>
      <c r="U837" s="1"/>
      <c r="V837" t="s">
        <v>270</v>
      </c>
      <c r="W837" s="1"/>
      <c r="X837" s="20"/>
      <c r="Y837" s="1"/>
      <c r="Z837" s="20"/>
      <c r="AA837" s="20"/>
      <c r="AB837" s="20" t="s">
        <v>184</v>
      </c>
      <c r="AC837" s="20"/>
      <c r="AD837" s="20"/>
      <c r="AE837" s="20"/>
      <c r="AF837" s="20"/>
      <c r="AG837" s="20"/>
      <c r="AI837" s="20"/>
      <c r="AL837" s="18" t="s">
        <v>184</v>
      </c>
      <c r="AM837" s="20"/>
      <c r="AP837" s="20"/>
      <c r="AS837" s="20"/>
      <c r="AV837" s="18" t="s">
        <v>184</v>
      </c>
      <c r="AZ837">
        <v>0.1</v>
      </c>
      <c r="BD837" s="18">
        <v>0.02</v>
      </c>
      <c r="BG837" s="18">
        <v>0.02</v>
      </c>
      <c r="BH837">
        <v>0.01</v>
      </c>
      <c r="BI837">
        <v>0.04</v>
      </c>
    </row>
    <row r="838" spans="1:61">
      <c r="D838" t="s">
        <v>766</v>
      </c>
      <c r="E838" t="s">
        <v>212</v>
      </c>
      <c r="G838" t="s">
        <v>324</v>
      </c>
      <c r="K838" t="s">
        <v>170</v>
      </c>
      <c r="R838" s="18">
        <v>3</v>
      </c>
      <c r="S838" t="s">
        <v>270</v>
      </c>
      <c r="U838" s="1"/>
      <c r="V838" s="1"/>
      <c r="W838" s="1"/>
      <c r="X838" s="20"/>
      <c r="Y838" s="1"/>
      <c r="Z838" s="20"/>
      <c r="AA838" s="20"/>
      <c r="AB838" s="20" t="s">
        <v>184</v>
      </c>
      <c r="AC838" s="20"/>
      <c r="AD838" s="20"/>
      <c r="AE838" s="20"/>
      <c r="AF838" s="20"/>
      <c r="AG838" s="20"/>
      <c r="AI838" s="20"/>
      <c r="AL838" s="18" t="s">
        <v>184</v>
      </c>
      <c r="AM838" s="20"/>
      <c r="AP838" s="20"/>
      <c r="AS838" s="20"/>
      <c r="AV838" s="18" t="s">
        <v>184</v>
      </c>
      <c r="AZ838">
        <v>0.1</v>
      </c>
      <c r="BD838" s="18">
        <v>0.16</v>
      </c>
      <c r="BG838" s="18">
        <v>0.03</v>
      </c>
      <c r="BH838">
        <v>0.13</v>
      </c>
      <c r="BI838">
        <v>0.19</v>
      </c>
    </row>
    <row r="839" spans="1:61">
      <c r="D839" t="s">
        <v>766</v>
      </c>
      <c r="E839" t="s">
        <v>212</v>
      </c>
      <c r="G839" t="s">
        <v>324</v>
      </c>
      <c r="K839" t="s">
        <v>126</v>
      </c>
      <c r="R839" s="18">
        <v>3</v>
      </c>
      <c r="S839" t="s">
        <v>270</v>
      </c>
      <c r="U839" s="1"/>
      <c r="V839" s="1"/>
      <c r="W839" s="1"/>
      <c r="X839" s="20"/>
      <c r="Y839" s="1"/>
      <c r="Z839" s="20"/>
      <c r="AA839" s="20"/>
      <c r="AB839" s="20" t="s">
        <v>184</v>
      </c>
      <c r="AC839" s="20"/>
      <c r="AD839" s="20"/>
      <c r="AE839" s="20"/>
      <c r="AF839" s="20"/>
      <c r="AG839" s="20"/>
      <c r="AI839" s="20"/>
      <c r="AL839" s="18" t="s">
        <v>184</v>
      </c>
      <c r="AM839" s="20"/>
      <c r="AP839" s="20"/>
      <c r="AS839" s="20"/>
      <c r="AV839" s="18" t="s">
        <v>184</v>
      </c>
      <c r="AZ839">
        <v>0.1</v>
      </c>
      <c r="BD839" s="18">
        <v>0.09</v>
      </c>
      <c r="BG839" s="18">
        <v>0.08</v>
      </c>
      <c r="BH839" t="s">
        <v>767</v>
      </c>
      <c r="BI839">
        <v>0.16</v>
      </c>
    </row>
    <row r="840" spans="1:61">
      <c r="A840" t="s">
        <v>768</v>
      </c>
      <c r="B840" s="55" t="s">
        <v>769</v>
      </c>
      <c r="D840" t="s">
        <v>770</v>
      </c>
      <c r="E840" t="s">
        <v>277</v>
      </c>
      <c r="G840" t="s">
        <v>283</v>
      </c>
      <c r="H840" t="s">
        <v>771</v>
      </c>
      <c r="J840" t="s">
        <v>772</v>
      </c>
      <c r="K840" t="s">
        <v>170</v>
      </c>
      <c r="L840" t="s">
        <v>410</v>
      </c>
      <c r="N840">
        <v>15</v>
      </c>
      <c r="P840">
        <v>8</v>
      </c>
      <c r="R840" s="18">
        <v>3</v>
      </c>
      <c r="S840" t="s">
        <v>270</v>
      </c>
      <c r="U840" t="s">
        <v>270</v>
      </c>
      <c r="V840" t="s">
        <v>270</v>
      </c>
      <c r="W840" s="1"/>
      <c r="X840" s="20"/>
      <c r="Y840" s="1"/>
      <c r="Z840" s="20"/>
      <c r="AA840" s="20"/>
      <c r="AB840" s="20" t="s">
        <v>184</v>
      </c>
      <c r="AC840" s="20"/>
      <c r="AD840" s="20"/>
      <c r="AE840" s="20"/>
      <c r="AF840" s="20"/>
      <c r="AG840" s="20"/>
      <c r="AI840" s="20"/>
      <c r="AL840" s="18" t="s">
        <v>184</v>
      </c>
      <c r="AM840" s="20"/>
      <c r="AP840" s="20"/>
      <c r="AS840" s="20"/>
      <c r="AV840" s="18" t="s">
        <v>184</v>
      </c>
      <c r="AZ840">
        <v>0.05</v>
      </c>
      <c r="BC840">
        <v>0.18</v>
      </c>
      <c r="BD840" s="18">
        <v>8.0399999999999991</v>
      </c>
      <c r="BG840" s="18">
        <v>0.03</v>
      </c>
    </row>
    <row r="841" spans="1:61">
      <c r="D841" t="s">
        <v>770</v>
      </c>
      <c r="E841" t="s">
        <v>277</v>
      </c>
      <c r="G841" t="s">
        <v>283</v>
      </c>
      <c r="H841" t="s">
        <v>771</v>
      </c>
      <c r="J841" t="s">
        <v>773</v>
      </c>
      <c r="K841" t="s">
        <v>170</v>
      </c>
      <c r="L841" t="s">
        <v>410</v>
      </c>
      <c r="N841">
        <v>15</v>
      </c>
      <c r="P841">
        <v>8</v>
      </c>
      <c r="R841" s="18">
        <v>3</v>
      </c>
      <c r="S841" t="s">
        <v>270</v>
      </c>
      <c r="U841" s="1"/>
      <c r="V841" s="1"/>
      <c r="W841" s="1"/>
      <c r="X841" s="20"/>
      <c r="Y841" s="1"/>
      <c r="Z841" s="20"/>
      <c r="AA841" s="20"/>
      <c r="AB841" s="20" t="s">
        <v>184</v>
      </c>
      <c r="AC841" s="20"/>
      <c r="AD841" s="20"/>
      <c r="AE841" s="20"/>
      <c r="AF841" s="20"/>
      <c r="AG841" s="20"/>
      <c r="AI841" s="20"/>
      <c r="AL841" s="18" t="s">
        <v>184</v>
      </c>
      <c r="AM841" s="20"/>
      <c r="AP841" s="20"/>
      <c r="AS841" s="20"/>
      <c r="AV841" s="18" t="s">
        <v>184</v>
      </c>
      <c r="AZ841">
        <v>0.05</v>
      </c>
      <c r="BC841">
        <v>0.18</v>
      </c>
      <c r="BD841" s="18">
        <v>1.28</v>
      </c>
      <c r="BG841" s="18">
        <v>0.03</v>
      </c>
    </row>
    <row r="842" spans="1:61">
      <c r="D842" t="s">
        <v>770</v>
      </c>
      <c r="E842" t="s">
        <v>240</v>
      </c>
      <c r="G842" t="s">
        <v>283</v>
      </c>
      <c r="H842" t="s">
        <v>771</v>
      </c>
      <c r="J842" t="s">
        <v>774</v>
      </c>
      <c r="K842" t="s">
        <v>170</v>
      </c>
      <c r="L842" t="s">
        <v>410</v>
      </c>
      <c r="N842">
        <v>15</v>
      </c>
      <c r="P842">
        <v>8</v>
      </c>
      <c r="R842" s="18">
        <v>3</v>
      </c>
      <c r="S842" t="s">
        <v>270</v>
      </c>
      <c r="U842" s="1"/>
      <c r="V842" s="1"/>
      <c r="W842" s="1"/>
      <c r="X842" s="20"/>
      <c r="Y842" s="1"/>
      <c r="Z842" s="20"/>
      <c r="AA842" s="20"/>
      <c r="AB842" s="20" t="s">
        <v>184</v>
      </c>
      <c r="AC842" s="20"/>
      <c r="AD842" s="20"/>
      <c r="AE842" s="20"/>
      <c r="AF842" s="20"/>
      <c r="AG842" s="20"/>
      <c r="AI842" s="20"/>
      <c r="AL842" s="18" t="s">
        <v>184</v>
      </c>
      <c r="AM842" s="20"/>
      <c r="AP842" s="20"/>
      <c r="AS842" s="20"/>
      <c r="AV842" s="18" t="s">
        <v>184</v>
      </c>
      <c r="AZ842">
        <v>0.05</v>
      </c>
      <c r="BC842">
        <v>0.18</v>
      </c>
      <c r="BE842" s="18" t="s">
        <v>130</v>
      </c>
    </row>
    <row r="843" spans="1:61">
      <c r="D843" t="s">
        <v>770</v>
      </c>
      <c r="E843" t="s">
        <v>240</v>
      </c>
      <c r="G843" t="s">
        <v>283</v>
      </c>
      <c r="H843" t="s">
        <v>771</v>
      </c>
      <c r="J843" t="s">
        <v>775</v>
      </c>
      <c r="K843" t="s">
        <v>170</v>
      </c>
      <c r="L843" t="s">
        <v>410</v>
      </c>
      <c r="N843">
        <v>12</v>
      </c>
      <c r="O843">
        <v>150</v>
      </c>
      <c r="P843">
        <v>8</v>
      </c>
      <c r="R843" s="18">
        <v>3</v>
      </c>
      <c r="S843" t="s">
        <v>270</v>
      </c>
      <c r="U843" s="1"/>
      <c r="V843" s="1"/>
      <c r="W843" s="1"/>
      <c r="X843" s="20"/>
      <c r="Y843" s="1"/>
      <c r="Z843" s="20"/>
      <c r="AA843" s="20"/>
      <c r="AB843" s="20" t="s">
        <v>184</v>
      </c>
      <c r="AC843" s="20"/>
      <c r="AD843" s="20"/>
      <c r="AE843" s="20"/>
      <c r="AF843" s="20"/>
      <c r="AG843" s="20"/>
      <c r="AI843" s="20"/>
      <c r="AL843" s="18" t="s">
        <v>184</v>
      </c>
      <c r="AM843" s="20"/>
      <c r="AP843" s="20"/>
      <c r="AS843" s="20"/>
      <c r="AV843" s="18" t="s">
        <v>184</v>
      </c>
      <c r="AZ843">
        <v>0.05</v>
      </c>
      <c r="BC843">
        <v>0.18</v>
      </c>
      <c r="BE843" s="18" t="s">
        <v>130</v>
      </c>
    </row>
    <row r="844" spans="1:61">
      <c r="D844" t="s">
        <v>770</v>
      </c>
      <c r="E844" t="s">
        <v>240</v>
      </c>
      <c r="G844" t="s">
        <v>283</v>
      </c>
      <c r="H844" t="s">
        <v>771</v>
      </c>
      <c r="J844" t="s">
        <v>775</v>
      </c>
      <c r="K844" t="s">
        <v>170</v>
      </c>
      <c r="L844" t="s">
        <v>410</v>
      </c>
      <c r="N844">
        <v>12</v>
      </c>
      <c r="O844">
        <v>190</v>
      </c>
      <c r="P844">
        <v>8</v>
      </c>
      <c r="R844" s="18">
        <v>3</v>
      </c>
      <c r="S844" t="s">
        <v>270</v>
      </c>
      <c r="U844" s="1"/>
      <c r="V844" s="1"/>
      <c r="W844" s="1"/>
      <c r="X844" s="20"/>
      <c r="Y844" s="1"/>
      <c r="Z844" s="20"/>
      <c r="AA844" s="20"/>
      <c r="AB844" s="20" t="s">
        <v>184</v>
      </c>
      <c r="AC844" s="20"/>
      <c r="AD844" s="20"/>
      <c r="AE844" s="20"/>
      <c r="AF844" s="20"/>
      <c r="AG844" s="20"/>
      <c r="AI844" s="20"/>
      <c r="AL844" s="18" t="s">
        <v>184</v>
      </c>
      <c r="AM844" s="20"/>
      <c r="AP844" s="20"/>
      <c r="AS844" s="20"/>
      <c r="AV844" s="18" t="s">
        <v>184</v>
      </c>
      <c r="AZ844">
        <v>0.05</v>
      </c>
      <c r="BC844">
        <v>0.18</v>
      </c>
      <c r="BE844" s="18" t="s">
        <v>130</v>
      </c>
    </row>
    <row r="845" spans="1:61">
      <c r="D845" t="s">
        <v>770</v>
      </c>
      <c r="E845" t="s">
        <v>240</v>
      </c>
      <c r="G845" t="s">
        <v>283</v>
      </c>
      <c r="H845" t="s">
        <v>771</v>
      </c>
      <c r="J845" t="s">
        <v>775</v>
      </c>
      <c r="K845" t="s">
        <v>170</v>
      </c>
      <c r="L845" t="s">
        <v>410</v>
      </c>
      <c r="N845">
        <v>12</v>
      </c>
      <c r="O845">
        <v>230</v>
      </c>
      <c r="P845">
        <v>8</v>
      </c>
      <c r="R845" s="18">
        <v>3</v>
      </c>
      <c r="S845" t="s">
        <v>270</v>
      </c>
      <c r="U845" s="1"/>
      <c r="V845" s="1"/>
      <c r="W845" s="1"/>
      <c r="X845" s="20"/>
      <c r="Y845" s="1"/>
      <c r="Z845" s="20"/>
      <c r="AA845" s="20"/>
      <c r="AB845" s="20" t="s">
        <v>184</v>
      </c>
      <c r="AC845" s="20"/>
      <c r="AD845" s="20"/>
      <c r="AE845" s="20"/>
      <c r="AF845" s="20"/>
      <c r="AG845" s="20"/>
      <c r="AI845" s="20"/>
      <c r="AL845" s="18" t="s">
        <v>184</v>
      </c>
      <c r="AM845" s="20"/>
      <c r="AP845" s="20"/>
      <c r="AS845" s="20"/>
      <c r="AV845" s="18" t="s">
        <v>184</v>
      </c>
      <c r="AZ845">
        <v>0.05</v>
      </c>
      <c r="BC845">
        <v>0.18</v>
      </c>
      <c r="BE845" s="18" t="s">
        <v>130</v>
      </c>
    </row>
    <row r="846" spans="1:61">
      <c r="D846" t="s">
        <v>770</v>
      </c>
      <c r="E846" t="s">
        <v>261</v>
      </c>
      <c r="G846" t="s">
        <v>283</v>
      </c>
      <c r="H846" t="s">
        <v>771</v>
      </c>
      <c r="J846" t="s">
        <v>775</v>
      </c>
      <c r="K846" t="s">
        <v>170</v>
      </c>
      <c r="L846" t="s">
        <v>410</v>
      </c>
      <c r="N846">
        <v>12</v>
      </c>
      <c r="O846">
        <v>150</v>
      </c>
      <c r="P846">
        <v>8</v>
      </c>
      <c r="R846" s="18">
        <v>3</v>
      </c>
      <c r="S846" t="s">
        <v>270</v>
      </c>
      <c r="U846" s="1"/>
      <c r="V846" s="1"/>
      <c r="W846" s="1"/>
      <c r="X846" s="20"/>
      <c r="Y846" s="1"/>
      <c r="Z846" s="20"/>
      <c r="AA846" s="20"/>
      <c r="AB846" s="20" t="s">
        <v>184</v>
      </c>
      <c r="AC846" s="20"/>
      <c r="AD846" s="20"/>
      <c r="AE846" s="20"/>
      <c r="AF846" s="20"/>
      <c r="AG846" s="20"/>
      <c r="AI846" s="20"/>
      <c r="AL846" s="18" t="s">
        <v>184</v>
      </c>
      <c r="AM846" s="20"/>
      <c r="AP846" s="20"/>
      <c r="AS846" s="20"/>
      <c r="AV846" s="18" t="s">
        <v>184</v>
      </c>
      <c r="AZ846">
        <v>0.05</v>
      </c>
      <c r="BC846">
        <v>0.18</v>
      </c>
      <c r="BE846" s="18" t="s">
        <v>130</v>
      </c>
    </row>
    <row r="847" spans="1:61">
      <c r="D847" t="s">
        <v>770</v>
      </c>
      <c r="E847" t="s">
        <v>261</v>
      </c>
      <c r="G847" t="s">
        <v>283</v>
      </c>
      <c r="H847" t="s">
        <v>771</v>
      </c>
      <c r="J847" t="s">
        <v>775</v>
      </c>
      <c r="K847" t="s">
        <v>170</v>
      </c>
      <c r="L847" t="s">
        <v>410</v>
      </c>
      <c r="N847">
        <v>12</v>
      </c>
      <c r="O847">
        <v>190</v>
      </c>
      <c r="P847">
        <v>8</v>
      </c>
      <c r="R847" s="18">
        <v>3</v>
      </c>
      <c r="S847" t="s">
        <v>270</v>
      </c>
      <c r="U847" s="1"/>
      <c r="V847" s="1"/>
      <c r="W847" s="1"/>
      <c r="X847" s="20"/>
      <c r="Y847" s="1"/>
      <c r="Z847" s="20"/>
      <c r="AA847" s="20"/>
      <c r="AB847" s="20" t="s">
        <v>184</v>
      </c>
      <c r="AC847" s="20"/>
      <c r="AD847" s="20"/>
      <c r="AE847" s="20"/>
      <c r="AF847" s="20"/>
      <c r="AG847" s="20"/>
      <c r="AI847" s="20"/>
      <c r="AL847" s="18" t="s">
        <v>184</v>
      </c>
      <c r="AM847" s="20"/>
      <c r="AP847" s="20"/>
      <c r="AS847" s="20"/>
      <c r="AV847" s="18" t="s">
        <v>184</v>
      </c>
      <c r="AZ847">
        <v>0.05</v>
      </c>
      <c r="BC847">
        <v>0.18</v>
      </c>
      <c r="BE847" s="18" t="s">
        <v>130</v>
      </c>
    </row>
    <row r="848" spans="1:61">
      <c r="D848" t="s">
        <v>770</v>
      </c>
      <c r="E848" t="s">
        <v>261</v>
      </c>
      <c r="G848" t="s">
        <v>283</v>
      </c>
      <c r="H848" t="s">
        <v>771</v>
      </c>
      <c r="J848" t="s">
        <v>775</v>
      </c>
      <c r="K848" t="s">
        <v>170</v>
      </c>
      <c r="L848" t="s">
        <v>410</v>
      </c>
      <c r="N848">
        <v>12</v>
      </c>
      <c r="O848">
        <v>230</v>
      </c>
      <c r="P848">
        <v>8</v>
      </c>
      <c r="R848" s="18">
        <v>3</v>
      </c>
      <c r="S848" t="s">
        <v>270</v>
      </c>
      <c r="U848" s="1"/>
      <c r="V848" s="1"/>
      <c r="W848" s="1"/>
      <c r="X848" s="20"/>
      <c r="Y848" s="1"/>
      <c r="Z848" s="20"/>
      <c r="AA848" s="20"/>
      <c r="AB848" s="20" t="s">
        <v>184</v>
      </c>
      <c r="AC848" s="20"/>
      <c r="AD848" s="20"/>
      <c r="AE848" s="20"/>
      <c r="AF848" s="20"/>
      <c r="AG848" s="20"/>
      <c r="AI848" s="20"/>
      <c r="AL848" s="18" t="s">
        <v>184</v>
      </c>
      <c r="AM848" s="20"/>
      <c r="AP848" s="20"/>
      <c r="AS848" s="20"/>
      <c r="AV848" s="18" t="s">
        <v>184</v>
      </c>
      <c r="AZ848">
        <v>0.05</v>
      </c>
      <c r="BC848">
        <v>0.18</v>
      </c>
      <c r="BE848" s="18" t="s">
        <v>130</v>
      </c>
    </row>
    <row r="849" spans="4:59">
      <c r="D849" t="s">
        <v>770</v>
      </c>
      <c r="E849" t="s">
        <v>277</v>
      </c>
      <c r="G849" t="s">
        <v>283</v>
      </c>
      <c r="H849" t="s">
        <v>776</v>
      </c>
      <c r="J849" t="s">
        <v>772</v>
      </c>
      <c r="K849" t="s">
        <v>170</v>
      </c>
      <c r="L849" t="s">
        <v>410</v>
      </c>
      <c r="N849">
        <v>15</v>
      </c>
      <c r="P849">
        <v>8</v>
      </c>
      <c r="R849" s="18">
        <v>3</v>
      </c>
      <c r="S849" t="s">
        <v>270</v>
      </c>
      <c r="U849" s="1"/>
      <c r="V849" s="1"/>
      <c r="W849" s="1"/>
      <c r="X849" s="20"/>
      <c r="Y849" s="1"/>
      <c r="Z849" s="20"/>
      <c r="AA849" s="20"/>
      <c r="AB849" s="20" t="s">
        <v>184</v>
      </c>
      <c r="AC849" s="20"/>
      <c r="AD849" s="20"/>
      <c r="AE849" s="20"/>
      <c r="AF849" s="20"/>
      <c r="AG849" s="20"/>
      <c r="AI849" s="20"/>
      <c r="AL849" s="18" t="s">
        <v>184</v>
      </c>
      <c r="AM849" s="20"/>
      <c r="AP849" s="20"/>
      <c r="AS849" s="20"/>
      <c r="AV849" s="18" t="s">
        <v>184</v>
      </c>
      <c r="AZ849">
        <v>0.05</v>
      </c>
      <c r="BC849">
        <v>0.18</v>
      </c>
      <c r="BD849" s="18">
        <v>7.42</v>
      </c>
      <c r="BG849" s="18">
        <v>0.26</v>
      </c>
    </row>
    <row r="850" spans="4:59">
      <c r="D850" t="s">
        <v>770</v>
      </c>
      <c r="E850" t="s">
        <v>277</v>
      </c>
      <c r="G850" t="s">
        <v>283</v>
      </c>
      <c r="H850" t="s">
        <v>777</v>
      </c>
      <c r="J850" t="s">
        <v>772</v>
      </c>
      <c r="K850" t="s">
        <v>170</v>
      </c>
      <c r="L850" t="s">
        <v>410</v>
      </c>
      <c r="N850">
        <v>15</v>
      </c>
      <c r="P850">
        <v>8</v>
      </c>
      <c r="R850" s="18">
        <v>3</v>
      </c>
      <c r="S850" t="s">
        <v>270</v>
      </c>
      <c r="U850" s="1"/>
      <c r="V850" s="1"/>
      <c r="W850" s="1"/>
      <c r="X850" s="20"/>
      <c r="Y850" s="1"/>
      <c r="Z850" s="20"/>
      <c r="AA850" s="20"/>
      <c r="AB850" s="20" t="s">
        <v>184</v>
      </c>
      <c r="AC850" s="20"/>
      <c r="AD850" s="20"/>
      <c r="AE850" s="20"/>
      <c r="AF850" s="20"/>
      <c r="AG850" s="20"/>
      <c r="AI850" s="20"/>
      <c r="AL850" s="18" t="s">
        <v>184</v>
      </c>
      <c r="AM850" s="20"/>
      <c r="AP850" s="20"/>
      <c r="AS850" s="20"/>
      <c r="AV850" s="18" t="s">
        <v>184</v>
      </c>
      <c r="AZ850">
        <v>0.05</v>
      </c>
      <c r="BC850">
        <v>0.18</v>
      </c>
      <c r="BD850" s="18">
        <v>7</v>
      </c>
      <c r="BG850" s="18">
        <v>0.06</v>
      </c>
    </row>
    <row r="851" spans="4:59">
      <c r="D851" t="s">
        <v>770</v>
      </c>
      <c r="E851" t="s">
        <v>277</v>
      </c>
      <c r="G851" t="s">
        <v>283</v>
      </c>
      <c r="H851" t="s">
        <v>778</v>
      </c>
      <c r="J851" t="s">
        <v>772</v>
      </c>
      <c r="K851" t="s">
        <v>170</v>
      </c>
      <c r="L851" t="s">
        <v>410</v>
      </c>
      <c r="N851">
        <v>15</v>
      </c>
      <c r="P851">
        <v>8</v>
      </c>
      <c r="R851" s="18">
        <v>3</v>
      </c>
      <c r="S851" t="s">
        <v>270</v>
      </c>
      <c r="U851" s="1"/>
      <c r="V851" s="1"/>
      <c r="W851" s="1"/>
      <c r="X851" s="20"/>
      <c r="Y851" s="1"/>
      <c r="Z851" s="20"/>
      <c r="AA851" s="20"/>
      <c r="AB851" s="20" t="s">
        <v>184</v>
      </c>
      <c r="AC851" s="20"/>
      <c r="AD851" s="20"/>
      <c r="AE851" s="20"/>
      <c r="AF851" s="20"/>
      <c r="AG851" s="20"/>
      <c r="AI851" s="20"/>
      <c r="AL851" s="18" t="s">
        <v>184</v>
      </c>
      <c r="AM851" s="20"/>
      <c r="AP851" s="20"/>
      <c r="AS851" s="20"/>
      <c r="AV851" s="18" t="s">
        <v>184</v>
      </c>
      <c r="AZ851">
        <v>0.05</v>
      </c>
      <c r="BC851">
        <v>0.18</v>
      </c>
      <c r="BD851" s="18">
        <v>6.47</v>
      </c>
      <c r="BG851" s="18">
        <v>0.14000000000000001</v>
      </c>
    </row>
    <row r="852" spans="4:59">
      <c r="D852" t="s">
        <v>770</v>
      </c>
      <c r="E852" t="s">
        <v>277</v>
      </c>
      <c r="G852" t="s">
        <v>283</v>
      </c>
      <c r="H852" t="s">
        <v>779</v>
      </c>
      <c r="J852" t="s">
        <v>772</v>
      </c>
      <c r="K852" t="s">
        <v>170</v>
      </c>
      <c r="L852" t="s">
        <v>410</v>
      </c>
      <c r="N852">
        <v>15</v>
      </c>
      <c r="P852">
        <v>8</v>
      </c>
      <c r="R852" s="18">
        <v>3</v>
      </c>
      <c r="S852" t="s">
        <v>270</v>
      </c>
      <c r="U852" s="1"/>
      <c r="V852" s="1"/>
      <c r="W852" s="1"/>
      <c r="X852" s="20"/>
      <c r="Y852" s="1"/>
      <c r="Z852" s="20"/>
      <c r="AA852" s="20"/>
      <c r="AB852" s="20" t="s">
        <v>184</v>
      </c>
      <c r="AC852" s="20"/>
      <c r="AD852" s="20"/>
      <c r="AE852" s="20"/>
      <c r="AF852" s="20"/>
      <c r="AG852" s="20"/>
      <c r="AI852" s="20"/>
      <c r="AL852" s="18" t="s">
        <v>184</v>
      </c>
      <c r="AM852" s="20"/>
      <c r="AP852" s="20"/>
      <c r="AS852" s="20"/>
      <c r="AV852" s="18" t="s">
        <v>184</v>
      </c>
      <c r="AZ852">
        <v>0.05</v>
      </c>
      <c r="BC852">
        <v>0.18</v>
      </c>
      <c r="BD852" s="18">
        <v>6.07</v>
      </c>
      <c r="BG852" s="18">
        <v>0.13</v>
      </c>
    </row>
    <row r="853" spans="4:59">
      <c r="D853" t="s">
        <v>770</v>
      </c>
      <c r="E853" t="s">
        <v>277</v>
      </c>
      <c r="G853" t="s">
        <v>283</v>
      </c>
      <c r="H853" t="s">
        <v>780</v>
      </c>
      <c r="J853" t="s">
        <v>772</v>
      </c>
      <c r="K853" t="s">
        <v>170</v>
      </c>
      <c r="L853" t="s">
        <v>410</v>
      </c>
      <c r="N853">
        <v>15</v>
      </c>
      <c r="P853">
        <v>8</v>
      </c>
      <c r="R853" s="18">
        <v>3</v>
      </c>
      <c r="S853" t="s">
        <v>270</v>
      </c>
      <c r="U853" s="1"/>
      <c r="V853" s="1"/>
      <c r="W853" s="1"/>
      <c r="X853" s="20"/>
      <c r="Y853" s="1"/>
      <c r="Z853" s="20"/>
      <c r="AA853" s="20"/>
      <c r="AB853" s="20" t="s">
        <v>184</v>
      </c>
      <c r="AC853" s="20"/>
      <c r="AD853" s="20"/>
      <c r="AE853" s="20"/>
      <c r="AF853" s="20"/>
      <c r="AG853" s="20"/>
      <c r="AI853" s="20"/>
      <c r="AL853" s="18" t="s">
        <v>184</v>
      </c>
      <c r="AM853" s="20"/>
      <c r="AP853" s="20"/>
      <c r="AS853" s="20"/>
      <c r="AV853" s="18" t="s">
        <v>184</v>
      </c>
      <c r="AZ853">
        <v>0.05</v>
      </c>
      <c r="BC853">
        <v>0.18</v>
      </c>
      <c r="BD853" s="18">
        <v>6.54</v>
      </c>
      <c r="BG853" s="18">
        <v>0.09</v>
      </c>
    </row>
    <row r="854" spans="4:59">
      <c r="D854" t="s">
        <v>770</v>
      </c>
      <c r="E854" t="s">
        <v>277</v>
      </c>
      <c r="G854" t="s">
        <v>283</v>
      </c>
      <c r="H854" t="s">
        <v>781</v>
      </c>
      <c r="J854" t="s">
        <v>772</v>
      </c>
      <c r="K854" t="s">
        <v>170</v>
      </c>
      <c r="L854" t="s">
        <v>410</v>
      </c>
      <c r="N854">
        <v>15</v>
      </c>
      <c r="P854">
        <v>8</v>
      </c>
      <c r="R854" s="18">
        <v>3</v>
      </c>
      <c r="S854" t="s">
        <v>270</v>
      </c>
      <c r="U854" s="1"/>
      <c r="V854" s="1"/>
      <c r="W854" s="1"/>
      <c r="X854" s="20"/>
      <c r="Y854" s="1"/>
      <c r="Z854" s="20"/>
      <c r="AA854" s="20"/>
      <c r="AB854" s="20" t="s">
        <v>184</v>
      </c>
      <c r="AC854" s="20"/>
      <c r="AD854" s="20"/>
      <c r="AE854" s="20"/>
      <c r="AF854" s="20"/>
      <c r="AG854" s="20"/>
      <c r="AI854" s="20"/>
      <c r="AL854" s="18" t="s">
        <v>184</v>
      </c>
      <c r="AM854" s="20"/>
      <c r="AP854" s="20"/>
      <c r="AS854" s="20"/>
      <c r="AV854" s="18" t="s">
        <v>184</v>
      </c>
      <c r="AZ854">
        <v>0.05</v>
      </c>
      <c r="BC854">
        <v>0.18</v>
      </c>
      <c r="BD854" s="18">
        <v>5.93</v>
      </c>
      <c r="BG854" s="18">
        <v>0.1</v>
      </c>
    </row>
    <row r="855" spans="4:59">
      <c r="D855" t="s">
        <v>770</v>
      </c>
      <c r="E855" t="s">
        <v>277</v>
      </c>
      <c r="G855" t="s">
        <v>283</v>
      </c>
      <c r="H855" t="s">
        <v>782</v>
      </c>
      <c r="J855" t="s">
        <v>772</v>
      </c>
      <c r="K855" t="s">
        <v>170</v>
      </c>
      <c r="L855" t="s">
        <v>410</v>
      </c>
      <c r="N855">
        <v>15</v>
      </c>
      <c r="P855">
        <v>8</v>
      </c>
      <c r="R855" s="18">
        <v>3</v>
      </c>
      <c r="S855" t="s">
        <v>270</v>
      </c>
      <c r="U855" s="1"/>
      <c r="V855" s="1"/>
      <c r="W855" s="1"/>
      <c r="X855" s="20"/>
      <c r="Y855" s="1"/>
      <c r="Z855" s="20"/>
      <c r="AA855" s="20"/>
      <c r="AB855" s="20" t="s">
        <v>184</v>
      </c>
      <c r="AC855" s="20"/>
      <c r="AD855" s="20"/>
      <c r="AE855" s="20"/>
      <c r="AF855" s="20"/>
      <c r="AG855" s="20"/>
      <c r="AI855" s="20"/>
      <c r="AL855" s="18" t="s">
        <v>184</v>
      </c>
      <c r="AM855" s="20"/>
      <c r="AP855" s="20"/>
      <c r="AS855" s="20"/>
      <c r="AV855" s="18" t="s">
        <v>184</v>
      </c>
      <c r="AZ855">
        <v>0.05</v>
      </c>
      <c r="BC855">
        <v>0.18</v>
      </c>
      <c r="BD855" s="18">
        <v>5.51</v>
      </c>
      <c r="BG855" s="18">
        <v>0.13</v>
      </c>
    </row>
    <row r="856" spans="4:59">
      <c r="D856" t="s">
        <v>770</v>
      </c>
      <c r="E856" t="s">
        <v>240</v>
      </c>
      <c r="G856" t="s">
        <v>283</v>
      </c>
      <c r="H856" t="s">
        <v>776</v>
      </c>
      <c r="J856" t="s">
        <v>774</v>
      </c>
      <c r="K856" t="s">
        <v>170</v>
      </c>
      <c r="L856" t="s">
        <v>410</v>
      </c>
      <c r="N856">
        <v>15</v>
      </c>
      <c r="P856">
        <v>8</v>
      </c>
      <c r="R856" s="18">
        <v>3</v>
      </c>
      <c r="S856" t="s">
        <v>270</v>
      </c>
      <c r="U856" s="1"/>
      <c r="V856" s="1"/>
      <c r="W856" s="1"/>
      <c r="X856" s="20"/>
      <c r="Y856" s="1"/>
      <c r="Z856" s="20"/>
      <c r="AA856" s="20"/>
      <c r="AB856" s="20" t="s">
        <v>184</v>
      </c>
      <c r="AC856" s="20"/>
      <c r="AD856" s="20"/>
      <c r="AE856" s="20"/>
      <c r="AF856" s="20"/>
      <c r="AG856" s="20"/>
      <c r="AI856" s="20"/>
      <c r="AL856" s="18" t="s">
        <v>184</v>
      </c>
      <c r="AM856" s="20"/>
      <c r="AP856" s="20"/>
      <c r="AS856" s="20"/>
      <c r="AV856" s="18" t="s">
        <v>184</v>
      </c>
      <c r="AZ856">
        <v>0.05</v>
      </c>
      <c r="BC856">
        <v>0.18</v>
      </c>
      <c r="BE856" s="18" t="s">
        <v>130</v>
      </c>
    </row>
    <row r="857" spans="4:59">
      <c r="D857" t="s">
        <v>770</v>
      </c>
      <c r="E857" t="s">
        <v>240</v>
      </c>
      <c r="G857" t="s">
        <v>283</v>
      </c>
      <c r="H857" t="s">
        <v>783</v>
      </c>
      <c r="J857" t="s">
        <v>774</v>
      </c>
      <c r="K857" t="s">
        <v>170</v>
      </c>
      <c r="L857" t="s">
        <v>410</v>
      </c>
      <c r="N857">
        <v>15</v>
      </c>
      <c r="P857">
        <v>8</v>
      </c>
      <c r="R857" s="18">
        <v>3</v>
      </c>
      <c r="S857" t="s">
        <v>270</v>
      </c>
      <c r="U857" s="1"/>
      <c r="V857" s="1"/>
      <c r="W857" s="1"/>
      <c r="X857" s="20"/>
      <c r="Y857" s="1"/>
      <c r="Z857" s="20"/>
      <c r="AA857" s="20"/>
      <c r="AB857" s="20" t="s">
        <v>184</v>
      </c>
      <c r="AC857" s="20"/>
      <c r="AD857" s="20"/>
      <c r="AE857" s="20"/>
      <c r="AF857" s="20"/>
      <c r="AG857" s="20"/>
      <c r="AI857" s="20"/>
      <c r="AL857" s="18" t="s">
        <v>184</v>
      </c>
      <c r="AM857" s="20"/>
      <c r="AP857" s="20"/>
      <c r="AS857" s="20"/>
      <c r="AV857" s="18" t="s">
        <v>184</v>
      </c>
      <c r="AZ857">
        <v>0.05</v>
      </c>
      <c r="BC857">
        <v>0.18</v>
      </c>
      <c r="BE857" s="18" t="s">
        <v>130</v>
      </c>
    </row>
    <row r="858" spans="4:59">
      <c r="D858" t="s">
        <v>770</v>
      </c>
      <c r="E858" t="s">
        <v>240</v>
      </c>
      <c r="G858" t="s">
        <v>283</v>
      </c>
      <c r="H858" t="s">
        <v>784</v>
      </c>
      <c r="J858" t="s">
        <v>774</v>
      </c>
      <c r="K858" t="s">
        <v>170</v>
      </c>
      <c r="L858" t="s">
        <v>410</v>
      </c>
      <c r="N858">
        <v>15</v>
      </c>
      <c r="P858">
        <v>8</v>
      </c>
      <c r="R858" s="18">
        <v>3</v>
      </c>
      <c r="S858" t="s">
        <v>270</v>
      </c>
      <c r="U858" s="1"/>
      <c r="V858" s="1"/>
      <c r="W858" s="1"/>
      <c r="X858" s="20"/>
      <c r="Y858" s="1"/>
      <c r="Z858" s="20"/>
      <c r="AA858" s="20"/>
      <c r="AB858" s="20" t="s">
        <v>184</v>
      </c>
      <c r="AC858" s="20"/>
      <c r="AD858" s="20"/>
      <c r="AE858" s="20"/>
      <c r="AF858" s="20"/>
      <c r="AG858" s="20"/>
      <c r="AI858" s="20"/>
      <c r="AL858" s="18" t="s">
        <v>184</v>
      </c>
      <c r="AM858" s="20"/>
      <c r="AP858" s="20"/>
      <c r="AS858" s="20"/>
      <c r="AV858" s="18" t="s">
        <v>184</v>
      </c>
      <c r="AZ858">
        <v>0.05</v>
      </c>
      <c r="BC858">
        <v>0.18</v>
      </c>
      <c r="BE858" s="18" t="s">
        <v>130</v>
      </c>
    </row>
    <row r="859" spans="4:59">
      <c r="D859" t="s">
        <v>770</v>
      </c>
      <c r="E859" t="s">
        <v>240</v>
      </c>
      <c r="G859" t="s">
        <v>283</v>
      </c>
      <c r="H859" t="s">
        <v>785</v>
      </c>
      <c r="J859" t="s">
        <v>774</v>
      </c>
      <c r="K859" t="s">
        <v>170</v>
      </c>
      <c r="L859" t="s">
        <v>410</v>
      </c>
      <c r="N859">
        <v>15</v>
      </c>
      <c r="P859">
        <v>8</v>
      </c>
      <c r="R859" s="18">
        <v>3</v>
      </c>
      <c r="S859" t="s">
        <v>270</v>
      </c>
      <c r="U859" s="1"/>
      <c r="V859" s="1"/>
      <c r="W859" s="1"/>
      <c r="X859" s="20"/>
      <c r="Y859" s="1"/>
      <c r="Z859" s="20"/>
      <c r="AA859" s="20"/>
      <c r="AB859" s="20" t="s">
        <v>184</v>
      </c>
      <c r="AC859" s="20"/>
      <c r="AD859" s="20"/>
      <c r="AE859" s="20"/>
      <c r="AF859" s="20"/>
      <c r="AG859" s="20"/>
      <c r="AI859" s="20"/>
      <c r="AL859" s="18" t="s">
        <v>184</v>
      </c>
      <c r="AM859" s="20"/>
      <c r="AP859" s="20"/>
      <c r="AS859" s="20"/>
      <c r="AV859" s="18" t="s">
        <v>184</v>
      </c>
      <c r="AZ859">
        <v>0.05</v>
      </c>
      <c r="BC859">
        <v>0.18</v>
      </c>
      <c r="BE859" s="18" t="s">
        <v>130</v>
      </c>
    </row>
    <row r="860" spans="4:59">
      <c r="D860" t="s">
        <v>770</v>
      </c>
      <c r="E860" t="s">
        <v>240</v>
      </c>
      <c r="G860" t="s">
        <v>283</v>
      </c>
      <c r="H860" t="s">
        <v>776</v>
      </c>
      <c r="J860" t="s">
        <v>775</v>
      </c>
      <c r="K860" t="s">
        <v>170</v>
      </c>
      <c r="L860" t="s">
        <v>410</v>
      </c>
      <c r="N860">
        <v>12</v>
      </c>
      <c r="P860">
        <v>8</v>
      </c>
      <c r="R860" s="18">
        <v>3</v>
      </c>
      <c r="S860" t="s">
        <v>270</v>
      </c>
      <c r="U860" s="1"/>
      <c r="V860" s="1"/>
      <c r="W860" s="1"/>
      <c r="X860" s="20"/>
      <c r="Y860" s="1"/>
      <c r="Z860" s="20"/>
      <c r="AA860" s="20"/>
      <c r="AB860" s="20" t="s">
        <v>184</v>
      </c>
      <c r="AC860" s="20"/>
      <c r="AD860" s="20"/>
      <c r="AE860" s="20"/>
      <c r="AF860" s="20"/>
      <c r="AG860" s="20"/>
      <c r="AI860" s="20"/>
      <c r="AL860" s="18" t="s">
        <v>184</v>
      </c>
      <c r="AM860" s="20"/>
      <c r="AP860" s="20"/>
      <c r="AS860" s="20"/>
      <c r="AV860" s="18" t="s">
        <v>184</v>
      </c>
      <c r="AZ860">
        <v>0.05</v>
      </c>
      <c r="BC860">
        <v>0.18</v>
      </c>
      <c r="BE860" s="18" t="s">
        <v>130</v>
      </c>
    </row>
    <row r="861" spans="4:59">
      <c r="D861" t="s">
        <v>770</v>
      </c>
      <c r="E861" t="s">
        <v>240</v>
      </c>
      <c r="G861" t="s">
        <v>283</v>
      </c>
      <c r="H861" t="s">
        <v>783</v>
      </c>
      <c r="J861" t="s">
        <v>775</v>
      </c>
      <c r="K861" t="s">
        <v>170</v>
      </c>
      <c r="L861" t="s">
        <v>410</v>
      </c>
      <c r="N861">
        <v>12</v>
      </c>
      <c r="P861">
        <v>8</v>
      </c>
      <c r="R861" s="18">
        <v>3</v>
      </c>
      <c r="S861" t="s">
        <v>270</v>
      </c>
      <c r="U861" s="1"/>
      <c r="V861" s="1"/>
      <c r="W861" s="1"/>
      <c r="X861" s="20"/>
      <c r="Y861" s="1"/>
      <c r="Z861" s="20"/>
      <c r="AA861" s="20"/>
      <c r="AB861" s="20" t="s">
        <v>184</v>
      </c>
      <c r="AC861" s="20"/>
      <c r="AD861" s="20"/>
      <c r="AE861" s="20"/>
      <c r="AF861" s="20"/>
      <c r="AG861" s="20"/>
      <c r="AI861" s="20"/>
      <c r="AL861" s="18" t="s">
        <v>184</v>
      </c>
      <c r="AM861" s="20"/>
      <c r="AP861" s="20"/>
      <c r="AS861" s="20"/>
      <c r="AV861" s="18" t="s">
        <v>184</v>
      </c>
      <c r="AZ861">
        <v>0.05</v>
      </c>
      <c r="BC861">
        <v>0.18</v>
      </c>
      <c r="BE861" s="18" t="s">
        <v>130</v>
      </c>
    </row>
    <row r="862" spans="4:59">
      <c r="D862" t="s">
        <v>770</v>
      </c>
      <c r="E862" t="s">
        <v>240</v>
      </c>
      <c r="G862" t="s">
        <v>283</v>
      </c>
      <c r="H862" t="s">
        <v>784</v>
      </c>
      <c r="J862" t="s">
        <v>775</v>
      </c>
      <c r="K862" t="s">
        <v>170</v>
      </c>
      <c r="L862" t="s">
        <v>410</v>
      </c>
      <c r="N862">
        <v>12</v>
      </c>
      <c r="P862">
        <v>8</v>
      </c>
      <c r="R862" s="18">
        <v>3</v>
      </c>
      <c r="S862" t="s">
        <v>270</v>
      </c>
      <c r="U862" s="1"/>
      <c r="V862" s="1"/>
      <c r="W862" s="1"/>
      <c r="X862" s="20"/>
      <c r="Y862" s="1"/>
      <c r="Z862" s="20"/>
      <c r="AA862" s="20"/>
      <c r="AB862" s="20" t="s">
        <v>184</v>
      </c>
      <c r="AC862" s="20"/>
      <c r="AD862" s="20"/>
      <c r="AE862" s="20"/>
      <c r="AF862" s="20"/>
      <c r="AG862" s="20"/>
      <c r="AI862" s="20"/>
      <c r="AL862" s="18" t="s">
        <v>184</v>
      </c>
      <c r="AM862" s="20"/>
      <c r="AP862" s="20"/>
      <c r="AS862" s="20"/>
      <c r="AV862" s="18" t="s">
        <v>184</v>
      </c>
      <c r="AZ862">
        <v>0.05</v>
      </c>
      <c r="BC862">
        <v>0.18</v>
      </c>
      <c r="BE862" s="18" t="s">
        <v>130</v>
      </c>
    </row>
    <row r="863" spans="4:59">
      <c r="D863" t="s">
        <v>770</v>
      </c>
      <c r="E863" t="s">
        <v>240</v>
      </c>
      <c r="G863" t="s">
        <v>283</v>
      </c>
      <c r="H863" t="s">
        <v>785</v>
      </c>
      <c r="J863" t="s">
        <v>775</v>
      </c>
      <c r="K863" t="s">
        <v>170</v>
      </c>
      <c r="L863" t="s">
        <v>410</v>
      </c>
      <c r="N863">
        <v>12</v>
      </c>
      <c r="P863">
        <v>8</v>
      </c>
      <c r="R863" s="18">
        <v>3</v>
      </c>
      <c r="S863" t="s">
        <v>270</v>
      </c>
      <c r="U863" s="1"/>
      <c r="V863" s="1"/>
      <c r="W863" s="1"/>
      <c r="X863" s="20"/>
      <c r="Y863" s="1"/>
      <c r="Z863" s="20"/>
      <c r="AA863" s="20"/>
      <c r="AB863" s="20" t="s">
        <v>184</v>
      </c>
      <c r="AC863" s="20"/>
      <c r="AD863" s="20"/>
      <c r="AE863" s="20"/>
      <c r="AF863" s="20"/>
      <c r="AG863" s="20"/>
      <c r="AI863" s="20"/>
      <c r="AL863" s="18" t="s">
        <v>184</v>
      </c>
      <c r="AM863" s="20"/>
      <c r="AP863" s="20"/>
      <c r="AS863" s="20"/>
      <c r="AV863" s="18" t="s">
        <v>184</v>
      </c>
      <c r="AZ863">
        <v>0.05</v>
      </c>
      <c r="BC863">
        <v>0.18</v>
      </c>
      <c r="BE863" s="18" t="s">
        <v>130</v>
      </c>
    </row>
    <row r="864" spans="4:59">
      <c r="D864" t="s">
        <v>770</v>
      </c>
      <c r="E864" t="s">
        <v>261</v>
      </c>
      <c r="G864" t="s">
        <v>283</v>
      </c>
      <c r="H864" t="s">
        <v>776</v>
      </c>
      <c r="J864" t="s">
        <v>775</v>
      </c>
      <c r="K864" t="s">
        <v>170</v>
      </c>
      <c r="L864" t="s">
        <v>410</v>
      </c>
      <c r="N864">
        <v>12</v>
      </c>
      <c r="P864">
        <v>8</v>
      </c>
      <c r="R864" s="18">
        <v>3</v>
      </c>
      <c r="S864" t="s">
        <v>270</v>
      </c>
      <c r="U864" s="1"/>
      <c r="V864" s="1"/>
      <c r="W864" s="1"/>
      <c r="X864" s="20"/>
      <c r="Y864" s="1"/>
      <c r="Z864" s="20"/>
      <c r="AA864" s="20"/>
      <c r="AB864" s="20" t="s">
        <v>184</v>
      </c>
      <c r="AC864" s="20"/>
      <c r="AD864" s="20"/>
      <c r="AE864" s="20"/>
      <c r="AF864" s="20"/>
      <c r="AG864" s="20"/>
      <c r="AI864" s="20"/>
      <c r="AL864" s="18" t="s">
        <v>184</v>
      </c>
      <c r="AM864" s="20"/>
      <c r="AP864" s="20"/>
      <c r="AS864" s="20"/>
      <c r="AV864" s="18" t="s">
        <v>184</v>
      </c>
      <c r="AZ864">
        <v>0.05</v>
      </c>
      <c r="BC864">
        <v>0.18</v>
      </c>
      <c r="BE864" s="18" t="s">
        <v>130</v>
      </c>
    </row>
    <row r="865" spans="1:59">
      <c r="D865" t="s">
        <v>770</v>
      </c>
      <c r="E865" t="s">
        <v>261</v>
      </c>
      <c r="G865" t="s">
        <v>283</v>
      </c>
      <c r="H865" t="s">
        <v>783</v>
      </c>
      <c r="J865" t="s">
        <v>775</v>
      </c>
      <c r="K865" t="s">
        <v>170</v>
      </c>
      <c r="L865" t="s">
        <v>410</v>
      </c>
      <c r="N865">
        <v>12</v>
      </c>
      <c r="P865">
        <v>8</v>
      </c>
      <c r="R865" s="18">
        <v>3</v>
      </c>
      <c r="S865" t="s">
        <v>270</v>
      </c>
      <c r="U865" s="1"/>
      <c r="V865" s="1"/>
      <c r="W865" s="1"/>
      <c r="X865" s="20"/>
      <c r="Y865" s="1"/>
      <c r="Z865" s="20"/>
      <c r="AA865" s="20"/>
      <c r="AB865" s="20" t="s">
        <v>184</v>
      </c>
      <c r="AC865" s="20"/>
      <c r="AD865" s="20"/>
      <c r="AE865" s="20"/>
      <c r="AF865" s="20"/>
      <c r="AG865" s="20"/>
      <c r="AI865" s="20"/>
      <c r="AL865" s="18" t="s">
        <v>184</v>
      </c>
      <c r="AM865" s="20"/>
      <c r="AP865" s="20"/>
      <c r="AS865" s="20"/>
      <c r="AV865" s="18" t="s">
        <v>184</v>
      </c>
      <c r="AZ865">
        <v>0.05</v>
      </c>
      <c r="BC865">
        <v>0.18</v>
      </c>
      <c r="BE865" s="18" t="s">
        <v>130</v>
      </c>
    </row>
    <row r="866" spans="1:59">
      <c r="D866" t="s">
        <v>770</v>
      </c>
      <c r="E866" t="s">
        <v>261</v>
      </c>
      <c r="G866" t="s">
        <v>283</v>
      </c>
      <c r="H866" t="s">
        <v>784</v>
      </c>
      <c r="J866" t="s">
        <v>775</v>
      </c>
      <c r="K866" t="s">
        <v>170</v>
      </c>
      <c r="L866" t="s">
        <v>410</v>
      </c>
      <c r="N866">
        <v>12</v>
      </c>
      <c r="P866">
        <v>8</v>
      </c>
      <c r="R866" s="18">
        <v>3</v>
      </c>
      <c r="S866" t="s">
        <v>270</v>
      </c>
      <c r="U866" s="1"/>
      <c r="V866" s="1"/>
      <c r="W866" s="1"/>
      <c r="X866" s="20"/>
      <c r="Y866" s="1"/>
      <c r="Z866" s="20"/>
      <c r="AA866" s="20"/>
      <c r="AB866" s="20" t="s">
        <v>184</v>
      </c>
      <c r="AC866" s="20"/>
      <c r="AD866" s="20"/>
      <c r="AE866" s="20"/>
      <c r="AF866" s="20"/>
      <c r="AG866" s="20"/>
      <c r="AI866" s="20"/>
      <c r="AL866" s="18" t="s">
        <v>184</v>
      </c>
      <c r="AM866" s="20"/>
      <c r="AP866" s="20"/>
      <c r="AS866" s="20"/>
      <c r="AV866" s="18" t="s">
        <v>184</v>
      </c>
      <c r="AZ866">
        <v>0.05</v>
      </c>
      <c r="BC866">
        <v>0.18</v>
      </c>
      <c r="BE866" s="18" t="s">
        <v>130</v>
      </c>
    </row>
    <row r="867" spans="1:59">
      <c r="D867" t="s">
        <v>770</v>
      </c>
      <c r="E867" t="s">
        <v>261</v>
      </c>
      <c r="G867" t="s">
        <v>283</v>
      </c>
      <c r="H867" t="s">
        <v>785</v>
      </c>
      <c r="J867" t="s">
        <v>775</v>
      </c>
      <c r="K867" t="s">
        <v>170</v>
      </c>
      <c r="L867" t="s">
        <v>410</v>
      </c>
      <c r="N867">
        <v>12</v>
      </c>
      <c r="P867">
        <v>8</v>
      </c>
      <c r="R867" s="18">
        <v>3</v>
      </c>
      <c r="S867" t="s">
        <v>270</v>
      </c>
      <c r="U867" s="1"/>
      <c r="V867" s="1"/>
      <c r="W867" s="1"/>
      <c r="X867" s="20"/>
      <c r="Y867" s="1"/>
      <c r="Z867" s="20"/>
      <c r="AA867" s="20"/>
      <c r="AB867" s="20" t="s">
        <v>184</v>
      </c>
      <c r="AC867" s="20"/>
      <c r="AD867" s="20"/>
      <c r="AE867" s="20"/>
      <c r="AF867" s="20"/>
      <c r="AG867" s="20"/>
      <c r="AI867" s="20"/>
      <c r="AL867" s="18" t="s">
        <v>184</v>
      </c>
      <c r="AM867" s="20"/>
      <c r="AP867" s="20"/>
      <c r="AS867" s="20"/>
      <c r="AV867" s="18" t="s">
        <v>184</v>
      </c>
      <c r="AZ867">
        <v>0.05</v>
      </c>
      <c r="BC867">
        <v>0.18</v>
      </c>
      <c r="BE867" s="18" t="s">
        <v>130</v>
      </c>
    </row>
    <row r="868" spans="1:59">
      <c r="A868" t="s">
        <v>786</v>
      </c>
      <c r="B868" s="55" t="s">
        <v>787</v>
      </c>
      <c r="D868" t="s">
        <v>788</v>
      </c>
      <c r="E868" t="s">
        <v>222</v>
      </c>
      <c r="F868" t="s">
        <v>124</v>
      </c>
      <c r="G868" t="s">
        <v>283</v>
      </c>
      <c r="H868" t="s">
        <v>124</v>
      </c>
      <c r="I868" t="s">
        <v>757</v>
      </c>
      <c r="K868" t="s">
        <v>182</v>
      </c>
      <c r="L868" t="s">
        <v>563</v>
      </c>
      <c r="M868" t="s">
        <v>789</v>
      </c>
      <c r="O868">
        <v>230</v>
      </c>
      <c r="P868">
        <v>27</v>
      </c>
      <c r="Q868">
        <v>8.1</v>
      </c>
      <c r="R868" s="18">
        <v>3</v>
      </c>
      <c r="S868" t="s">
        <v>129</v>
      </c>
      <c r="U868" s="1" t="s">
        <v>129</v>
      </c>
      <c r="V868" s="1" t="s">
        <v>129</v>
      </c>
      <c r="W868" s="1"/>
      <c r="X868" s="20"/>
      <c r="Y868" s="1"/>
      <c r="Z868" s="20"/>
      <c r="AA868" s="20"/>
      <c r="AB868" s="20" t="s">
        <v>184</v>
      </c>
      <c r="AC868" s="20"/>
      <c r="AD868" s="20"/>
      <c r="AE868" s="20"/>
      <c r="AF868" s="20"/>
      <c r="AG868" s="20"/>
      <c r="AI868" s="20"/>
      <c r="AL868" s="18" t="s">
        <v>184</v>
      </c>
      <c r="AM868" s="20"/>
      <c r="AP868" s="20"/>
      <c r="AS868" s="20"/>
      <c r="AV868" s="18" t="s">
        <v>184</v>
      </c>
      <c r="AZ868">
        <v>8.9999999999999993E-3</v>
      </c>
      <c r="BC868">
        <v>3.2000000000000001E-2</v>
      </c>
      <c r="BD868" s="18">
        <v>0.17</v>
      </c>
      <c r="BG868" s="18">
        <v>0.03</v>
      </c>
    </row>
    <row r="869" spans="1:59">
      <c r="D869" t="s">
        <v>788</v>
      </c>
      <c r="E869" t="s">
        <v>240</v>
      </c>
      <c r="F869" t="s">
        <v>124</v>
      </c>
      <c r="G869" t="s">
        <v>283</v>
      </c>
      <c r="H869" t="s">
        <v>124</v>
      </c>
      <c r="I869" t="s">
        <v>757</v>
      </c>
      <c r="K869" t="s">
        <v>182</v>
      </c>
      <c r="L869" t="s">
        <v>563</v>
      </c>
      <c r="M869" t="s">
        <v>789</v>
      </c>
      <c r="O869">
        <v>230</v>
      </c>
      <c r="P869">
        <v>27</v>
      </c>
      <c r="Q869">
        <v>5.45</v>
      </c>
      <c r="R869" s="18">
        <v>3</v>
      </c>
      <c r="S869" t="s">
        <v>129</v>
      </c>
      <c r="U869" s="1" t="s">
        <v>129</v>
      </c>
      <c r="V869" s="1" t="s">
        <v>129</v>
      </c>
      <c r="W869" s="1"/>
      <c r="X869" s="20"/>
      <c r="Y869" s="1"/>
      <c r="Z869" s="20"/>
      <c r="AA869" s="20"/>
      <c r="AB869" s="20" t="s">
        <v>184</v>
      </c>
      <c r="AC869" s="20"/>
      <c r="AD869" s="20"/>
      <c r="AE869" s="20"/>
      <c r="AF869" s="20"/>
      <c r="AG869" s="20"/>
      <c r="AI869" s="20"/>
      <c r="AL869" s="18" t="s">
        <v>184</v>
      </c>
      <c r="AM869" s="20"/>
      <c r="AP869" s="20"/>
      <c r="AS869" s="20"/>
      <c r="AV869" s="18" t="s">
        <v>184</v>
      </c>
      <c r="AZ869">
        <v>8.9999999999999993E-3</v>
      </c>
      <c r="BC869">
        <v>3.2000000000000001E-2</v>
      </c>
      <c r="BD869" s="18">
        <v>0.05</v>
      </c>
      <c r="BG869" s="18">
        <v>5.0000000000000001E-3</v>
      </c>
    </row>
    <row r="870" spans="1:59">
      <c r="D870" t="s">
        <v>788</v>
      </c>
      <c r="E870" t="s">
        <v>123</v>
      </c>
      <c r="F870" t="s">
        <v>124</v>
      </c>
      <c r="G870" t="s">
        <v>283</v>
      </c>
      <c r="H870" t="s">
        <v>124</v>
      </c>
      <c r="I870" t="s">
        <v>757</v>
      </c>
      <c r="J870" t="s">
        <v>790</v>
      </c>
      <c r="K870" t="s">
        <v>182</v>
      </c>
      <c r="L870" t="s">
        <v>563</v>
      </c>
      <c r="M870" t="s">
        <v>789</v>
      </c>
      <c r="N870">
        <v>7</v>
      </c>
      <c r="O870">
        <v>230</v>
      </c>
      <c r="P870">
        <v>27</v>
      </c>
      <c r="Q870">
        <v>5.71</v>
      </c>
      <c r="R870" s="18">
        <v>3</v>
      </c>
      <c r="S870" t="s">
        <v>129</v>
      </c>
      <c r="U870" s="1" t="s">
        <v>129</v>
      </c>
      <c r="V870" s="1" t="s">
        <v>129</v>
      </c>
      <c r="W870" s="1"/>
      <c r="X870" s="20"/>
      <c r="Y870" s="1"/>
      <c r="Z870" s="20"/>
      <c r="AA870" s="20"/>
      <c r="AB870" s="20" t="s">
        <v>184</v>
      </c>
      <c r="AC870" s="20"/>
      <c r="AD870" s="20"/>
      <c r="AE870" s="20"/>
      <c r="AF870" s="20"/>
      <c r="AG870" s="20"/>
      <c r="AI870" s="20"/>
      <c r="AL870" s="18" t="s">
        <v>184</v>
      </c>
      <c r="AM870" s="20"/>
      <c r="AP870" s="20"/>
      <c r="AS870" s="20"/>
      <c r="AV870" s="18" t="s">
        <v>184</v>
      </c>
      <c r="AZ870">
        <v>8.9999999999999993E-3</v>
      </c>
      <c r="BC870">
        <v>3.2000000000000001E-2</v>
      </c>
      <c r="BD870" s="18">
        <v>0.35</v>
      </c>
      <c r="BG870" s="18">
        <v>0.01</v>
      </c>
    </row>
    <row r="871" spans="1:59">
      <c r="D871" t="s">
        <v>788</v>
      </c>
      <c r="E871" t="s">
        <v>123</v>
      </c>
      <c r="F871" t="s">
        <v>124</v>
      </c>
      <c r="G871" t="s">
        <v>283</v>
      </c>
      <c r="H871" t="s">
        <v>124</v>
      </c>
      <c r="I871" t="s">
        <v>757</v>
      </c>
      <c r="J871" t="s">
        <v>791</v>
      </c>
      <c r="K871" t="s">
        <v>182</v>
      </c>
      <c r="L871" t="s">
        <v>563</v>
      </c>
      <c r="M871" t="s">
        <v>789</v>
      </c>
      <c r="N871">
        <v>7</v>
      </c>
      <c r="O871">
        <v>230</v>
      </c>
      <c r="P871">
        <v>27</v>
      </c>
      <c r="Q871">
        <v>6.81</v>
      </c>
      <c r="R871" s="18">
        <v>3</v>
      </c>
      <c r="S871" t="s">
        <v>129</v>
      </c>
      <c r="U871" s="1" t="s">
        <v>129</v>
      </c>
      <c r="V871" s="1" t="s">
        <v>129</v>
      </c>
      <c r="W871" s="1"/>
      <c r="X871" s="20"/>
      <c r="Y871" s="1"/>
      <c r="Z871" s="20"/>
      <c r="AA871" s="20"/>
      <c r="AB871" s="20" t="s">
        <v>184</v>
      </c>
      <c r="AC871" s="20"/>
      <c r="AD871" s="20"/>
      <c r="AE871" s="20"/>
      <c r="AF871" s="20"/>
      <c r="AG871" s="20"/>
      <c r="AI871" s="20"/>
      <c r="AL871" s="18" t="s">
        <v>184</v>
      </c>
      <c r="AM871" s="20"/>
      <c r="AP871" s="20"/>
      <c r="AS871" s="20"/>
      <c r="AV871" s="18" t="s">
        <v>184</v>
      </c>
      <c r="AZ871">
        <v>8.9999999999999993E-3</v>
      </c>
      <c r="BC871">
        <v>3.2000000000000001E-2</v>
      </c>
      <c r="BD871" s="18">
        <v>0.18</v>
      </c>
      <c r="BG871" s="18">
        <v>0.03</v>
      </c>
    </row>
    <row r="872" spans="1:59">
      <c r="D872" t="s">
        <v>788</v>
      </c>
      <c r="E872" t="s">
        <v>123</v>
      </c>
      <c r="F872" t="s">
        <v>124</v>
      </c>
      <c r="G872" t="s">
        <v>283</v>
      </c>
      <c r="H872" t="s">
        <v>124</v>
      </c>
      <c r="I872" t="s">
        <v>757</v>
      </c>
      <c r="J872" t="s">
        <v>792</v>
      </c>
      <c r="K872" t="s">
        <v>182</v>
      </c>
      <c r="L872" t="s">
        <v>563</v>
      </c>
      <c r="M872" t="s">
        <v>789</v>
      </c>
      <c r="N872">
        <v>7</v>
      </c>
      <c r="O872">
        <v>230</v>
      </c>
      <c r="P872">
        <v>27</v>
      </c>
      <c r="Q872">
        <v>6.56</v>
      </c>
      <c r="R872" s="18">
        <v>3</v>
      </c>
      <c r="S872" t="s">
        <v>129</v>
      </c>
      <c r="U872" s="1" t="s">
        <v>129</v>
      </c>
      <c r="V872" s="1" t="s">
        <v>129</v>
      </c>
      <c r="W872" s="1"/>
      <c r="X872" s="20"/>
      <c r="Y872" s="1"/>
      <c r="Z872" s="20"/>
      <c r="AA872" s="20"/>
      <c r="AB872" s="20" t="s">
        <v>184</v>
      </c>
      <c r="AC872" s="20"/>
      <c r="AD872" s="20"/>
      <c r="AE872" s="20"/>
      <c r="AF872" s="20"/>
      <c r="AG872" s="20"/>
      <c r="AI872" s="20"/>
      <c r="AL872" s="18" t="s">
        <v>184</v>
      </c>
      <c r="AM872" s="20"/>
      <c r="AP872" s="20"/>
      <c r="AS872" s="20"/>
      <c r="AV872" s="18" t="s">
        <v>184</v>
      </c>
      <c r="AZ872">
        <v>8.9999999999999993E-3</v>
      </c>
      <c r="BC872">
        <v>3.2000000000000001E-2</v>
      </c>
      <c r="BD872" s="18">
        <v>2.74</v>
      </c>
      <c r="BG872" s="18">
        <v>0.38</v>
      </c>
    </row>
    <row r="873" spans="1:59">
      <c r="D873" t="s">
        <v>788</v>
      </c>
      <c r="E873" t="s">
        <v>138</v>
      </c>
      <c r="K873" t="s">
        <v>182</v>
      </c>
      <c r="L873" t="s">
        <v>563</v>
      </c>
      <c r="M873" t="s">
        <v>138</v>
      </c>
      <c r="Q873">
        <v>2.38</v>
      </c>
      <c r="R873" s="18">
        <v>3</v>
      </c>
      <c r="S873" t="s">
        <v>129</v>
      </c>
      <c r="U873" s="1" t="s">
        <v>129</v>
      </c>
      <c r="V873" s="1" t="s">
        <v>129</v>
      </c>
      <c r="W873" s="1"/>
      <c r="X873" s="20"/>
      <c r="Y873" s="1"/>
      <c r="Z873" s="20"/>
      <c r="AA873" s="20"/>
      <c r="AB873" s="20" t="s">
        <v>184</v>
      </c>
      <c r="AC873" s="20"/>
      <c r="AD873" s="20"/>
      <c r="AE873" s="20"/>
      <c r="AF873" s="20"/>
      <c r="AG873" s="20"/>
      <c r="AI873" s="20"/>
      <c r="AL873" s="18" t="s">
        <v>184</v>
      </c>
      <c r="AM873" s="20"/>
      <c r="AP873" s="20"/>
      <c r="AS873" s="20"/>
      <c r="AV873" s="18" t="s">
        <v>184</v>
      </c>
      <c r="AZ873">
        <v>8.9999999999999993E-3</v>
      </c>
      <c r="BC873">
        <v>3.2000000000000001E-2</v>
      </c>
      <c r="BE873" s="18" t="s">
        <v>130</v>
      </c>
    </row>
    <row r="874" spans="1:59">
      <c r="D874" t="s">
        <v>788</v>
      </c>
      <c r="E874" t="s">
        <v>222</v>
      </c>
      <c r="F874" t="s">
        <v>124</v>
      </c>
      <c r="G874" t="s">
        <v>283</v>
      </c>
      <c r="H874" t="s">
        <v>167</v>
      </c>
      <c r="I874" t="s">
        <v>793</v>
      </c>
      <c r="K874" t="s">
        <v>182</v>
      </c>
      <c r="L874" t="s">
        <v>563</v>
      </c>
      <c r="M874" t="s">
        <v>789</v>
      </c>
      <c r="O874">
        <v>230</v>
      </c>
      <c r="P874">
        <v>27</v>
      </c>
      <c r="Q874">
        <v>5.42</v>
      </c>
      <c r="R874" s="18">
        <v>3</v>
      </c>
      <c r="S874" t="s">
        <v>129</v>
      </c>
      <c r="U874" s="1" t="s">
        <v>129</v>
      </c>
      <c r="V874" s="1" t="s">
        <v>129</v>
      </c>
      <c r="W874" s="1"/>
      <c r="X874" s="20"/>
      <c r="Y874" s="1"/>
      <c r="Z874" s="20"/>
      <c r="AA874" s="20"/>
      <c r="AB874" s="20" t="s">
        <v>184</v>
      </c>
      <c r="AC874" s="20"/>
      <c r="AD874" s="20"/>
      <c r="AE874" s="20"/>
      <c r="AF874" s="20"/>
      <c r="AG874" s="20"/>
      <c r="AI874" s="20"/>
      <c r="AL874" s="18" t="s">
        <v>184</v>
      </c>
      <c r="AM874" s="20"/>
      <c r="AP874" s="20"/>
      <c r="AS874" s="20"/>
      <c r="AV874" s="18" t="s">
        <v>184</v>
      </c>
      <c r="AZ874">
        <v>8.9999999999999993E-3</v>
      </c>
      <c r="BC874">
        <v>3.2000000000000001E-2</v>
      </c>
      <c r="BD874" s="18">
        <v>7.0000000000000007E-2</v>
      </c>
      <c r="BG874" s="18">
        <v>0.01</v>
      </c>
    </row>
    <row r="875" spans="1:59">
      <c r="D875" t="s">
        <v>788</v>
      </c>
      <c r="E875" t="s">
        <v>240</v>
      </c>
      <c r="F875" t="s">
        <v>124</v>
      </c>
      <c r="G875" t="s">
        <v>283</v>
      </c>
      <c r="H875" t="s">
        <v>167</v>
      </c>
      <c r="I875" t="s">
        <v>793</v>
      </c>
      <c r="K875" t="s">
        <v>182</v>
      </c>
      <c r="L875" t="s">
        <v>563</v>
      </c>
      <c r="M875" t="s">
        <v>789</v>
      </c>
      <c r="O875">
        <v>230</v>
      </c>
      <c r="P875">
        <v>27</v>
      </c>
      <c r="Q875">
        <v>4.8</v>
      </c>
      <c r="R875" s="18">
        <v>3</v>
      </c>
      <c r="S875" t="s">
        <v>129</v>
      </c>
      <c r="U875" s="1" t="s">
        <v>129</v>
      </c>
      <c r="V875" s="1" t="s">
        <v>129</v>
      </c>
      <c r="W875" s="1"/>
      <c r="X875" s="20"/>
      <c r="Y875" s="1"/>
      <c r="Z875" s="20"/>
      <c r="AA875" s="20"/>
      <c r="AB875" s="20" t="s">
        <v>184</v>
      </c>
      <c r="AC875" s="20"/>
      <c r="AD875" s="20"/>
      <c r="AE875" s="20"/>
      <c r="AF875" s="20"/>
      <c r="AG875" s="20"/>
      <c r="AI875" s="20"/>
      <c r="AL875" s="18" t="s">
        <v>184</v>
      </c>
      <c r="AM875" s="20"/>
      <c r="AP875" s="20"/>
      <c r="AS875" s="20"/>
      <c r="AV875" s="18" t="s">
        <v>184</v>
      </c>
      <c r="AZ875">
        <v>8.9999999999999993E-3</v>
      </c>
      <c r="BC875">
        <v>3.2000000000000001E-2</v>
      </c>
      <c r="BD875" s="18">
        <v>0.04</v>
      </c>
      <c r="BG875" s="18">
        <v>0.01</v>
      </c>
    </row>
    <row r="876" spans="1:59">
      <c r="D876" t="s">
        <v>788</v>
      </c>
      <c r="E876" t="s">
        <v>123</v>
      </c>
      <c r="F876" t="s">
        <v>124</v>
      </c>
      <c r="G876" t="s">
        <v>283</v>
      </c>
      <c r="H876" t="s">
        <v>167</v>
      </c>
      <c r="I876" t="s">
        <v>793</v>
      </c>
      <c r="J876" t="s">
        <v>790</v>
      </c>
      <c r="K876" t="s">
        <v>182</v>
      </c>
      <c r="L876" t="s">
        <v>563</v>
      </c>
      <c r="M876" t="s">
        <v>789</v>
      </c>
      <c r="N876">
        <v>7</v>
      </c>
      <c r="O876">
        <v>230</v>
      </c>
      <c r="P876">
        <v>27</v>
      </c>
      <c r="Q876">
        <v>5.1100000000000003</v>
      </c>
      <c r="R876" s="18">
        <v>3</v>
      </c>
      <c r="S876" t="s">
        <v>129</v>
      </c>
      <c r="U876" s="1" t="s">
        <v>129</v>
      </c>
      <c r="V876" s="1" t="s">
        <v>129</v>
      </c>
      <c r="W876" s="1"/>
      <c r="X876" s="20"/>
      <c r="Y876" s="1"/>
      <c r="Z876" s="20"/>
      <c r="AA876" s="20"/>
      <c r="AB876" s="20" t="s">
        <v>184</v>
      </c>
      <c r="AC876" s="20"/>
      <c r="AD876" s="20"/>
      <c r="AE876" s="20"/>
      <c r="AF876" s="20"/>
      <c r="AG876" s="20"/>
      <c r="AI876" s="20"/>
      <c r="AL876" s="18" t="s">
        <v>184</v>
      </c>
      <c r="AM876" s="20"/>
      <c r="AP876" s="20"/>
      <c r="AS876" s="20"/>
      <c r="AV876" s="18" t="s">
        <v>184</v>
      </c>
      <c r="AZ876">
        <v>8.9999999999999993E-3</v>
      </c>
      <c r="BC876">
        <v>3.2000000000000001E-2</v>
      </c>
      <c r="BD876" s="18">
        <v>0.3</v>
      </c>
      <c r="BG876" s="18">
        <v>0.03</v>
      </c>
    </row>
    <row r="877" spans="1:59">
      <c r="D877" t="s">
        <v>788</v>
      </c>
      <c r="E877" t="s">
        <v>123</v>
      </c>
      <c r="F877" t="s">
        <v>124</v>
      </c>
      <c r="G877" t="s">
        <v>283</v>
      </c>
      <c r="H877" t="s">
        <v>167</v>
      </c>
      <c r="I877" t="s">
        <v>793</v>
      </c>
      <c r="J877" t="s">
        <v>791</v>
      </c>
      <c r="K877" t="s">
        <v>182</v>
      </c>
      <c r="L877" t="s">
        <v>563</v>
      </c>
      <c r="M877" t="s">
        <v>789</v>
      </c>
      <c r="N877">
        <v>7</v>
      </c>
      <c r="O877">
        <v>230</v>
      </c>
      <c r="P877">
        <v>27</v>
      </c>
      <c r="Q877">
        <v>6.1</v>
      </c>
      <c r="R877" s="18">
        <v>3</v>
      </c>
      <c r="S877" t="s">
        <v>129</v>
      </c>
      <c r="U877" s="1" t="s">
        <v>129</v>
      </c>
      <c r="V877" s="1" t="s">
        <v>129</v>
      </c>
      <c r="W877" s="1"/>
      <c r="X877" s="20"/>
      <c r="Y877" s="1"/>
      <c r="Z877" s="20"/>
      <c r="AA877" s="20"/>
      <c r="AB877" s="20" t="s">
        <v>184</v>
      </c>
      <c r="AC877" s="20"/>
      <c r="AD877" s="20"/>
      <c r="AE877" s="20"/>
      <c r="AF877" s="20"/>
      <c r="AG877" s="20"/>
      <c r="AI877" s="20"/>
      <c r="AL877" s="18" t="s">
        <v>184</v>
      </c>
      <c r="AM877" s="20"/>
      <c r="AP877" s="20"/>
      <c r="AS877" s="20"/>
      <c r="AV877" s="18" t="s">
        <v>184</v>
      </c>
      <c r="AZ877">
        <v>8.9999999999999993E-3</v>
      </c>
      <c r="BC877">
        <v>3.2000000000000001E-2</v>
      </c>
      <c r="BD877" s="18">
        <v>0.14000000000000001</v>
      </c>
      <c r="BG877" s="18">
        <v>0.02</v>
      </c>
    </row>
    <row r="878" spans="1:59">
      <c r="D878" t="s">
        <v>788</v>
      </c>
      <c r="E878" t="s">
        <v>123</v>
      </c>
      <c r="F878" t="s">
        <v>124</v>
      </c>
      <c r="G878" t="s">
        <v>283</v>
      </c>
      <c r="H878" t="s">
        <v>167</v>
      </c>
      <c r="I878" t="s">
        <v>793</v>
      </c>
      <c r="J878" t="s">
        <v>792</v>
      </c>
      <c r="K878" t="s">
        <v>182</v>
      </c>
      <c r="L878" t="s">
        <v>563</v>
      </c>
      <c r="M878" t="s">
        <v>789</v>
      </c>
      <c r="N878">
        <v>7</v>
      </c>
      <c r="O878">
        <v>230</v>
      </c>
      <c r="P878">
        <v>27</v>
      </c>
      <c r="Q878">
        <v>5.82</v>
      </c>
      <c r="R878" s="18">
        <v>3</v>
      </c>
      <c r="S878" t="s">
        <v>129</v>
      </c>
      <c r="U878" s="1" t="s">
        <v>129</v>
      </c>
      <c r="V878" s="1" t="s">
        <v>129</v>
      </c>
      <c r="W878" s="1"/>
      <c r="X878" s="20"/>
      <c r="Y878" s="1"/>
      <c r="Z878" s="20"/>
      <c r="AA878" s="20"/>
      <c r="AB878" s="20" t="s">
        <v>184</v>
      </c>
      <c r="AC878" s="20"/>
      <c r="AD878" s="20"/>
      <c r="AE878" s="20"/>
      <c r="AF878" s="20"/>
      <c r="AG878" s="20"/>
      <c r="AI878" s="20"/>
      <c r="AL878" s="18" t="s">
        <v>184</v>
      </c>
      <c r="AM878" s="20"/>
      <c r="AP878" s="20"/>
      <c r="AS878" s="20"/>
      <c r="AV878" s="18" t="s">
        <v>184</v>
      </c>
      <c r="AZ878">
        <v>8.9999999999999993E-3</v>
      </c>
      <c r="BC878">
        <v>3.2000000000000001E-2</v>
      </c>
      <c r="BD878" s="18">
        <v>2.08</v>
      </c>
      <c r="BG878" s="18">
        <v>0.14000000000000001</v>
      </c>
    </row>
    <row r="879" spans="1:59">
      <c r="D879" t="s">
        <v>788</v>
      </c>
      <c r="E879" t="s">
        <v>123</v>
      </c>
      <c r="F879" t="s">
        <v>124</v>
      </c>
      <c r="G879" t="s">
        <v>283</v>
      </c>
      <c r="H879" t="s">
        <v>167</v>
      </c>
      <c r="I879" t="s">
        <v>794</v>
      </c>
      <c r="J879" t="s">
        <v>790</v>
      </c>
      <c r="K879" t="s">
        <v>182</v>
      </c>
      <c r="L879" t="s">
        <v>563</v>
      </c>
      <c r="M879" t="s">
        <v>789</v>
      </c>
      <c r="N879">
        <v>7</v>
      </c>
      <c r="O879">
        <v>230</v>
      </c>
      <c r="P879">
        <v>27</v>
      </c>
      <c r="Q879">
        <v>7.69</v>
      </c>
      <c r="R879" s="18">
        <v>3</v>
      </c>
      <c r="S879" t="s">
        <v>129</v>
      </c>
      <c r="U879" s="1" t="s">
        <v>129</v>
      </c>
      <c r="V879" s="1" t="s">
        <v>129</v>
      </c>
      <c r="W879" s="1"/>
      <c r="X879" s="20"/>
      <c r="Y879" s="1"/>
      <c r="Z879" s="20"/>
      <c r="AA879" s="20"/>
      <c r="AB879" s="20" t="s">
        <v>184</v>
      </c>
      <c r="AC879" s="20"/>
      <c r="AD879" s="20"/>
      <c r="AE879" s="20"/>
      <c r="AF879" s="20"/>
      <c r="AG879" s="20"/>
      <c r="AI879" s="20"/>
      <c r="AL879" s="18" t="s">
        <v>184</v>
      </c>
      <c r="AM879" s="20"/>
      <c r="AP879" s="20"/>
      <c r="AS879" s="20"/>
      <c r="AV879" s="18" t="s">
        <v>184</v>
      </c>
      <c r="AZ879">
        <v>8.9999999999999993E-3</v>
      </c>
      <c r="BC879">
        <v>3.2000000000000001E-2</v>
      </c>
      <c r="BD879" s="18">
        <v>0.23</v>
      </c>
      <c r="BG879" s="18">
        <v>0.03</v>
      </c>
    </row>
    <row r="880" spans="1:59">
      <c r="D880" t="s">
        <v>788</v>
      </c>
      <c r="E880" t="s">
        <v>123</v>
      </c>
      <c r="F880" t="s">
        <v>124</v>
      </c>
      <c r="G880" t="s">
        <v>283</v>
      </c>
      <c r="H880" t="s">
        <v>167</v>
      </c>
      <c r="I880" t="s">
        <v>795</v>
      </c>
      <c r="J880" t="s">
        <v>790</v>
      </c>
      <c r="K880" t="s">
        <v>182</v>
      </c>
      <c r="L880" t="s">
        <v>563</v>
      </c>
      <c r="M880" t="s">
        <v>789</v>
      </c>
      <c r="N880">
        <v>7</v>
      </c>
      <c r="O880">
        <v>230</v>
      </c>
      <c r="P880">
        <v>27</v>
      </c>
      <c r="Q880">
        <v>8.77</v>
      </c>
      <c r="R880" s="18">
        <v>3</v>
      </c>
      <c r="S880" t="s">
        <v>129</v>
      </c>
      <c r="U880" s="1" t="s">
        <v>129</v>
      </c>
      <c r="V880" s="1" t="s">
        <v>129</v>
      </c>
      <c r="W880" s="1"/>
      <c r="X880" s="20"/>
      <c r="Y880" s="1"/>
      <c r="Z880" s="20"/>
      <c r="AA880" s="20"/>
      <c r="AB880" s="20" t="s">
        <v>184</v>
      </c>
      <c r="AC880" s="20"/>
      <c r="AD880" s="20"/>
      <c r="AE880" s="20"/>
      <c r="AF880" s="20"/>
      <c r="AG880" s="20"/>
      <c r="AI880" s="20"/>
      <c r="AL880" s="18" t="s">
        <v>184</v>
      </c>
      <c r="AM880" s="20"/>
      <c r="AP880" s="20"/>
      <c r="AS880" s="20"/>
      <c r="AV880" s="18" t="s">
        <v>184</v>
      </c>
      <c r="AZ880">
        <v>8.9999999999999993E-3</v>
      </c>
      <c r="BC880">
        <v>3.2000000000000001E-2</v>
      </c>
      <c r="BD880" s="18">
        <v>0.21</v>
      </c>
      <c r="BG880" s="18">
        <v>0.03</v>
      </c>
    </row>
    <row r="881" spans="1:59">
      <c r="D881" t="s">
        <v>788</v>
      </c>
      <c r="E881" t="s">
        <v>123</v>
      </c>
      <c r="F881" t="s">
        <v>124</v>
      </c>
      <c r="G881" t="s">
        <v>283</v>
      </c>
      <c r="H881" t="s">
        <v>167</v>
      </c>
      <c r="I881" t="s">
        <v>796</v>
      </c>
      <c r="J881" t="s">
        <v>790</v>
      </c>
      <c r="K881" t="s">
        <v>182</v>
      </c>
      <c r="L881" t="s">
        <v>563</v>
      </c>
      <c r="M881" t="s">
        <v>789</v>
      </c>
      <c r="N881">
        <v>7</v>
      </c>
      <c r="O881">
        <v>230</v>
      </c>
      <c r="P881">
        <v>27</v>
      </c>
      <c r="Q881">
        <v>9.44</v>
      </c>
      <c r="R881" s="18">
        <v>3</v>
      </c>
      <c r="S881" t="s">
        <v>129</v>
      </c>
      <c r="U881" s="1" t="s">
        <v>129</v>
      </c>
      <c r="V881" s="1" t="s">
        <v>129</v>
      </c>
      <c r="W881" s="1"/>
      <c r="X881" s="20"/>
      <c r="Y881" s="1"/>
      <c r="Z881" s="20"/>
      <c r="AA881" s="20"/>
      <c r="AB881" s="20" t="s">
        <v>184</v>
      </c>
      <c r="AC881" s="20"/>
      <c r="AD881" s="20"/>
      <c r="AE881" s="20"/>
      <c r="AF881" s="20"/>
      <c r="AG881" s="20"/>
      <c r="AI881" s="20"/>
      <c r="AL881" s="18" t="s">
        <v>184</v>
      </c>
      <c r="AM881" s="20"/>
      <c r="AP881" s="20"/>
      <c r="AS881" s="20"/>
      <c r="AV881" s="18" t="s">
        <v>184</v>
      </c>
      <c r="AZ881">
        <v>8.9999999999999993E-3</v>
      </c>
      <c r="BC881">
        <v>3.2000000000000001E-2</v>
      </c>
      <c r="BD881" s="18">
        <v>0.17</v>
      </c>
      <c r="BG881" s="18">
        <v>0.01</v>
      </c>
    </row>
    <row r="882" spans="1:59">
      <c r="D882" t="s">
        <v>788</v>
      </c>
      <c r="E882" t="s">
        <v>797</v>
      </c>
      <c r="G882" t="s">
        <v>283</v>
      </c>
      <c r="H882" t="s">
        <v>167</v>
      </c>
      <c r="I882" t="s">
        <v>757</v>
      </c>
      <c r="K882" t="s">
        <v>182</v>
      </c>
      <c r="L882" t="s">
        <v>563</v>
      </c>
      <c r="M882" t="s">
        <v>138</v>
      </c>
      <c r="Q882">
        <v>2.38</v>
      </c>
      <c r="R882" s="18">
        <v>3</v>
      </c>
      <c r="S882" t="s">
        <v>129</v>
      </c>
      <c r="U882" s="1" t="s">
        <v>129</v>
      </c>
      <c r="V882" s="1" t="s">
        <v>129</v>
      </c>
      <c r="W882" s="1"/>
      <c r="X882" s="20"/>
      <c r="Y882" s="1"/>
      <c r="Z882" s="20"/>
      <c r="AA882" s="20"/>
      <c r="AB882" s="20" t="s">
        <v>184</v>
      </c>
      <c r="AC882" s="20"/>
      <c r="AD882" s="20"/>
      <c r="AE882" s="20"/>
      <c r="AF882" s="20"/>
      <c r="AG882" s="20"/>
      <c r="AI882" s="20"/>
      <c r="AL882" s="18" t="s">
        <v>184</v>
      </c>
      <c r="AM882" s="20"/>
      <c r="AP882" s="20"/>
      <c r="AS882" s="20"/>
      <c r="AV882" s="18" t="s">
        <v>184</v>
      </c>
      <c r="BE882" s="18" t="s">
        <v>130</v>
      </c>
    </row>
    <row r="883" spans="1:59">
      <c r="A883" t="s">
        <v>141</v>
      </c>
      <c r="B883" s="55" t="s">
        <v>798</v>
      </c>
      <c r="C883" t="s">
        <v>185</v>
      </c>
      <c r="D883" t="s">
        <v>799</v>
      </c>
      <c r="E883" t="s">
        <v>138</v>
      </c>
      <c r="F883" t="s">
        <v>124</v>
      </c>
      <c r="H883" t="s">
        <v>757</v>
      </c>
      <c r="I883" t="s">
        <v>757</v>
      </c>
      <c r="K883" t="s">
        <v>199</v>
      </c>
      <c r="L883" t="s">
        <v>682</v>
      </c>
      <c r="O883">
        <v>200</v>
      </c>
      <c r="P883">
        <v>8</v>
      </c>
      <c r="Q883">
        <v>6.25</v>
      </c>
      <c r="R883" s="18">
        <v>6</v>
      </c>
      <c r="S883" t="s">
        <v>129</v>
      </c>
      <c r="T883">
        <v>0.113</v>
      </c>
      <c r="U883" t="s">
        <v>129</v>
      </c>
      <c r="V883" s="1" t="s">
        <v>129</v>
      </c>
      <c r="W883" s="1"/>
      <c r="X883" s="20"/>
      <c r="Y883" s="1">
        <v>0.376</v>
      </c>
      <c r="Z883" s="20">
        <v>0.33</v>
      </c>
      <c r="AA883" s="20"/>
      <c r="AB883" s="20"/>
      <c r="AC883" s="23"/>
      <c r="AD883" s="20"/>
      <c r="AE883" s="20"/>
      <c r="AF883" s="18">
        <v>0.113</v>
      </c>
      <c r="AG883" s="20"/>
      <c r="AH883" s="20"/>
      <c r="AI883" s="20">
        <v>0.376</v>
      </c>
      <c r="AJ883" s="20">
        <v>0.26</v>
      </c>
      <c r="AK883" s="20"/>
      <c r="AL883" s="20"/>
      <c r="AM883" s="23"/>
      <c r="AP883" s="18">
        <v>0.113</v>
      </c>
      <c r="AR883" s="1"/>
      <c r="AS883" s="20">
        <v>0.376</v>
      </c>
      <c r="AT883" s="20"/>
      <c r="AU883" s="20" t="s">
        <v>130</v>
      </c>
      <c r="AV883" s="20"/>
      <c r="AW883" s="19"/>
      <c r="AZ883">
        <v>0.113</v>
      </c>
      <c r="BB883" s="1"/>
      <c r="BC883" s="1">
        <v>0.376</v>
      </c>
      <c r="BD883" s="20">
        <v>0.27</v>
      </c>
      <c r="BE883" s="20"/>
      <c r="BF883" s="20"/>
      <c r="BG883" s="19"/>
    </row>
    <row r="884" spans="1:59">
      <c r="C884" t="s">
        <v>185</v>
      </c>
      <c r="D884" t="s">
        <v>799</v>
      </c>
      <c r="E884" t="s">
        <v>138</v>
      </c>
      <c r="F884" t="s">
        <v>124</v>
      </c>
      <c r="H884" t="s">
        <v>757</v>
      </c>
      <c r="I884" t="s">
        <v>757</v>
      </c>
      <c r="K884" t="s">
        <v>199</v>
      </c>
      <c r="L884" t="s">
        <v>800</v>
      </c>
      <c r="O884">
        <v>200</v>
      </c>
      <c r="P884">
        <v>8</v>
      </c>
      <c r="Q884">
        <v>6.11</v>
      </c>
      <c r="R884" s="18">
        <v>6</v>
      </c>
      <c r="S884" t="s">
        <v>129</v>
      </c>
      <c r="T884">
        <v>0.113</v>
      </c>
      <c r="U884" t="s">
        <v>129</v>
      </c>
      <c r="V884" s="1" t="s">
        <v>129</v>
      </c>
      <c r="W884" s="1"/>
      <c r="X884" s="20"/>
      <c r="Y884" s="1">
        <v>0.376</v>
      </c>
      <c r="Z884" s="20">
        <v>0.27</v>
      </c>
      <c r="AA884" s="20"/>
      <c r="AB884" s="20"/>
      <c r="AC884" s="23"/>
      <c r="AD884" s="20"/>
      <c r="AE884" s="20"/>
      <c r="AF884" s="18">
        <v>0.113</v>
      </c>
      <c r="AG884" s="20"/>
      <c r="AH884" s="20"/>
      <c r="AI884" s="20">
        <v>0.376</v>
      </c>
      <c r="AJ884" s="20">
        <v>0.27</v>
      </c>
      <c r="AK884" s="20"/>
      <c r="AL884" s="20"/>
      <c r="AM884" s="23"/>
      <c r="AP884" s="18">
        <v>0.113</v>
      </c>
      <c r="AR884" s="1"/>
      <c r="AS884" s="20">
        <v>0.376</v>
      </c>
      <c r="AT884" s="20"/>
      <c r="AU884" s="20" t="s">
        <v>130</v>
      </c>
      <c r="AV884" s="20"/>
      <c r="AW884" s="19"/>
      <c r="AZ884">
        <v>0.113</v>
      </c>
      <c r="BB884" s="1"/>
      <c r="BC884" s="1">
        <v>0.376</v>
      </c>
      <c r="BD884" s="20">
        <v>0.53</v>
      </c>
      <c r="BE884" s="20"/>
      <c r="BF884" s="20"/>
      <c r="BG884" s="19"/>
    </row>
    <row r="885" spans="1:59">
      <c r="C885" t="s">
        <v>185</v>
      </c>
      <c r="D885" t="s">
        <v>799</v>
      </c>
      <c r="E885" t="s">
        <v>138</v>
      </c>
      <c r="F885" t="s">
        <v>124</v>
      </c>
      <c r="H885" t="s">
        <v>757</v>
      </c>
      <c r="I885" t="s">
        <v>757</v>
      </c>
      <c r="K885" t="s">
        <v>199</v>
      </c>
      <c r="L885" t="s">
        <v>801</v>
      </c>
      <c r="O885">
        <v>200</v>
      </c>
      <c r="P885">
        <v>8</v>
      </c>
      <c r="Q885">
        <v>4.32</v>
      </c>
      <c r="R885" s="18">
        <v>6</v>
      </c>
      <c r="S885" t="s">
        <v>129</v>
      </c>
      <c r="T885">
        <v>0.113</v>
      </c>
      <c r="U885" t="s">
        <v>129</v>
      </c>
      <c r="V885" s="1" t="s">
        <v>129</v>
      </c>
      <c r="W885" s="1"/>
      <c r="X885" s="20"/>
      <c r="Y885" s="1">
        <v>0.376</v>
      </c>
      <c r="Z885" s="20">
        <v>0.28999999999999998</v>
      </c>
      <c r="AA885" s="20"/>
      <c r="AB885" s="20"/>
      <c r="AC885" s="23"/>
      <c r="AD885" s="20"/>
      <c r="AE885" s="20"/>
      <c r="AF885" s="18">
        <v>0.113</v>
      </c>
      <c r="AG885" s="20"/>
      <c r="AH885" s="20"/>
      <c r="AI885" s="20">
        <v>0.376</v>
      </c>
      <c r="AJ885" s="20">
        <v>0.73</v>
      </c>
      <c r="AK885" s="20"/>
      <c r="AL885" s="20"/>
      <c r="AM885" s="23"/>
      <c r="AP885" s="18">
        <v>0.113</v>
      </c>
      <c r="AR885" s="1"/>
      <c r="AS885" s="20">
        <v>0.376</v>
      </c>
      <c r="AT885" s="20"/>
      <c r="AU885" s="20" t="s">
        <v>130</v>
      </c>
      <c r="AV885" s="20"/>
      <c r="AW885" s="19"/>
      <c r="AZ885">
        <v>0.113</v>
      </c>
      <c r="BB885" s="1"/>
      <c r="BC885" s="1">
        <v>0.376</v>
      </c>
      <c r="BD885" s="20">
        <v>0.49</v>
      </c>
      <c r="BE885" s="20"/>
      <c r="BF885" s="20"/>
      <c r="BG885" s="19"/>
    </row>
    <row r="886" spans="1:59">
      <c r="C886" t="s">
        <v>185</v>
      </c>
      <c r="D886" t="s">
        <v>799</v>
      </c>
      <c r="E886" t="s">
        <v>138</v>
      </c>
      <c r="F886" t="s">
        <v>124</v>
      </c>
      <c r="H886" t="s">
        <v>757</v>
      </c>
      <c r="I886" t="s">
        <v>757</v>
      </c>
      <c r="K886" t="s">
        <v>139</v>
      </c>
      <c r="L886" t="s">
        <v>501</v>
      </c>
      <c r="O886">
        <v>200</v>
      </c>
      <c r="P886">
        <v>8</v>
      </c>
      <c r="Q886">
        <v>15.67</v>
      </c>
      <c r="R886" s="18">
        <v>6</v>
      </c>
      <c r="S886" t="s">
        <v>129</v>
      </c>
      <c r="T886">
        <v>0.113</v>
      </c>
      <c r="U886" t="s">
        <v>129</v>
      </c>
      <c r="V886" s="1" t="s">
        <v>129</v>
      </c>
      <c r="W886" s="1"/>
      <c r="X886" s="20"/>
      <c r="Y886" s="1">
        <v>0.376</v>
      </c>
      <c r="Z886" s="20">
        <v>1.1499999999999999</v>
      </c>
      <c r="AA886" s="20"/>
      <c r="AB886" s="20"/>
      <c r="AC886" s="23"/>
      <c r="AD886" s="20"/>
      <c r="AE886" s="20"/>
      <c r="AF886" s="18">
        <v>0.113</v>
      </c>
      <c r="AG886" s="20"/>
      <c r="AH886" s="20"/>
      <c r="AI886" s="20">
        <v>0.376</v>
      </c>
      <c r="AJ886" s="20">
        <v>1.56</v>
      </c>
      <c r="AK886" s="20"/>
      <c r="AL886" s="20"/>
      <c r="AM886" s="23"/>
      <c r="AP886" s="18">
        <v>0.113</v>
      </c>
      <c r="AR886" s="1"/>
      <c r="AS886" s="20">
        <v>0.376</v>
      </c>
      <c r="AT886" s="20"/>
      <c r="AU886" s="20" t="s">
        <v>130</v>
      </c>
      <c r="AV886" s="20"/>
      <c r="AW886" s="19"/>
      <c r="AZ886">
        <v>0.113</v>
      </c>
      <c r="BB886" s="1"/>
      <c r="BC886" s="1">
        <v>0.376</v>
      </c>
      <c r="BD886" s="20">
        <v>0.57999999999999996</v>
      </c>
      <c r="BE886" s="20"/>
      <c r="BF886" s="20"/>
      <c r="BG886" s="19"/>
    </row>
    <row r="887" spans="1:59">
      <c r="C887" t="s">
        <v>185</v>
      </c>
      <c r="D887" t="s">
        <v>799</v>
      </c>
      <c r="E887" t="s">
        <v>138</v>
      </c>
      <c r="F887" t="s">
        <v>124</v>
      </c>
      <c r="H887" t="s">
        <v>757</v>
      </c>
      <c r="I887" t="s">
        <v>757</v>
      </c>
      <c r="K887" t="s">
        <v>199</v>
      </c>
      <c r="L887" t="s">
        <v>802</v>
      </c>
      <c r="O887">
        <v>200</v>
      </c>
      <c r="P887">
        <v>8</v>
      </c>
      <c r="Q887">
        <v>19.12</v>
      </c>
      <c r="R887" s="18">
        <v>6</v>
      </c>
      <c r="S887" t="s">
        <v>129</v>
      </c>
      <c r="T887">
        <v>0.113</v>
      </c>
      <c r="U887" t="s">
        <v>129</v>
      </c>
      <c r="V887" s="1" t="s">
        <v>129</v>
      </c>
      <c r="W887" s="1"/>
      <c r="X887" s="20"/>
      <c r="Y887" s="1">
        <v>0.376</v>
      </c>
      <c r="Z887" s="20">
        <v>1.38</v>
      </c>
      <c r="AA887" s="20"/>
      <c r="AB887" s="20"/>
      <c r="AC887" s="23"/>
      <c r="AD887" s="20"/>
      <c r="AE887" s="20"/>
      <c r="AF887" s="18">
        <v>0.113</v>
      </c>
      <c r="AG887" s="20"/>
      <c r="AH887" s="20"/>
      <c r="AI887" s="20">
        <v>0.376</v>
      </c>
      <c r="AJ887" s="20">
        <v>1.71</v>
      </c>
      <c r="AK887" s="20"/>
      <c r="AL887" s="20"/>
      <c r="AM887" s="23"/>
      <c r="AP887" s="18">
        <v>0.113</v>
      </c>
      <c r="AR887" s="1"/>
      <c r="AS887" s="20">
        <v>0.376</v>
      </c>
      <c r="AT887" s="20"/>
      <c r="AU887" s="20" t="s">
        <v>130</v>
      </c>
      <c r="AV887" s="20"/>
      <c r="AW887" s="19"/>
      <c r="AZ887">
        <v>0.113</v>
      </c>
      <c r="BB887" s="1"/>
      <c r="BC887" s="1">
        <v>0.376</v>
      </c>
      <c r="BD887" s="20">
        <v>0.95</v>
      </c>
      <c r="BE887" s="20"/>
      <c r="BF887" s="20"/>
      <c r="BG887" s="19"/>
    </row>
    <row r="888" spans="1:59">
      <c r="C888" t="s">
        <v>185</v>
      </c>
      <c r="D888" t="s">
        <v>799</v>
      </c>
      <c r="E888" t="s">
        <v>123</v>
      </c>
      <c r="F888" t="s">
        <v>124</v>
      </c>
      <c r="G888" t="s">
        <v>283</v>
      </c>
      <c r="H888" t="s">
        <v>757</v>
      </c>
      <c r="I888" t="s">
        <v>757</v>
      </c>
      <c r="J888" t="s">
        <v>790</v>
      </c>
      <c r="K888" t="s">
        <v>199</v>
      </c>
      <c r="L888" t="s">
        <v>682</v>
      </c>
      <c r="O888">
        <v>200</v>
      </c>
      <c r="P888">
        <v>8</v>
      </c>
      <c r="R888" s="18">
        <v>3</v>
      </c>
      <c r="S888" t="s">
        <v>129</v>
      </c>
      <c r="T888">
        <v>0.113</v>
      </c>
      <c r="U888" t="s">
        <v>129</v>
      </c>
      <c r="V888" s="1" t="s">
        <v>129</v>
      </c>
      <c r="W888" s="1"/>
      <c r="X888" s="20"/>
      <c r="Y888" s="1">
        <v>0.376</v>
      </c>
      <c r="Z888" s="20">
        <v>2.2200000000000002</v>
      </c>
      <c r="AA888" s="20"/>
      <c r="AB888" s="20"/>
      <c r="AC888" s="23"/>
      <c r="AD888" s="20"/>
      <c r="AE888" s="20"/>
      <c r="AF888" s="18">
        <v>0.113</v>
      </c>
      <c r="AG888" s="20"/>
      <c r="AH888" s="20"/>
      <c r="AI888" s="20">
        <v>0.376</v>
      </c>
      <c r="AJ888" s="20">
        <v>0.85</v>
      </c>
      <c r="AK888" s="20"/>
      <c r="AL888" s="20"/>
      <c r="AM888" s="23"/>
      <c r="AP888" s="18">
        <v>0.113</v>
      </c>
      <c r="AR888" s="1"/>
      <c r="AS888" s="20">
        <v>0.376</v>
      </c>
      <c r="AT888" s="20">
        <v>0.62</v>
      </c>
      <c r="AU888" s="20"/>
      <c r="AV888" s="20"/>
      <c r="AW888" s="19"/>
      <c r="AZ888">
        <v>0.113</v>
      </c>
      <c r="BB888" s="1"/>
      <c r="BC888" s="1">
        <v>0.376</v>
      </c>
      <c r="BD888" s="20">
        <v>0.39</v>
      </c>
      <c r="BE888" s="20"/>
      <c r="BF888" s="20"/>
      <c r="BG888" s="19"/>
    </row>
    <row r="889" spans="1:59">
      <c r="C889" t="s">
        <v>185</v>
      </c>
      <c r="D889" t="s">
        <v>799</v>
      </c>
      <c r="E889" t="s">
        <v>123</v>
      </c>
      <c r="F889" t="s">
        <v>124</v>
      </c>
      <c r="G889" t="s">
        <v>283</v>
      </c>
      <c r="H889" t="s">
        <v>757</v>
      </c>
      <c r="I889" t="s">
        <v>757</v>
      </c>
      <c r="J889" t="s">
        <v>790</v>
      </c>
      <c r="K889" t="s">
        <v>199</v>
      </c>
      <c r="L889" t="s">
        <v>800</v>
      </c>
      <c r="O889">
        <v>200</v>
      </c>
      <c r="P889">
        <v>8</v>
      </c>
      <c r="R889" s="18">
        <v>3</v>
      </c>
      <c r="S889" t="s">
        <v>129</v>
      </c>
      <c r="T889">
        <v>0.113</v>
      </c>
      <c r="U889" t="s">
        <v>129</v>
      </c>
      <c r="V889" s="1" t="s">
        <v>129</v>
      </c>
      <c r="W889" s="1"/>
      <c r="X889" s="20"/>
      <c r="Y889" s="1">
        <v>0.376</v>
      </c>
      <c r="Z889" s="20">
        <v>5.51</v>
      </c>
      <c r="AA889" s="20"/>
      <c r="AB889" s="20"/>
      <c r="AC889" s="23"/>
      <c r="AD889" s="20"/>
      <c r="AE889" s="20"/>
      <c r="AF889" s="18">
        <v>0.113</v>
      </c>
      <c r="AG889" s="20"/>
      <c r="AH889" s="20"/>
      <c r="AI889" s="20">
        <v>0.376</v>
      </c>
      <c r="AJ889" s="20">
        <v>3.57</v>
      </c>
      <c r="AK889" s="20"/>
      <c r="AL889" s="20"/>
      <c r="AM889" s="23"/>
      <c r="AP889" s="18">
        <v>0.113</v>
      </c>
      <c r="AR889" s="1"/>
      <c r="AS889" s="20">
        <v>0.376</v>
      </c>
      <c r="AT889" s="20">
        <v>2.06</v>
      </c>
      <c r="AU889" s="20"/>
      <c r="AV889" s="20"/>
      <c r="AW889" s="19"/>
      <c r="AZ889">
        <v>0.113</v>
      </c>
      <c r="BB889" s="1"/>
      <c r="BC889" s="1">
        <v>0.376</v>
      </c>
      <c r="BD889" s="20">
        <v>2.1</v>
      </c>
      <c r="BE889" s="20"/>
      <c r="BF889" s="20"/>
      <c r="BG889" s="19"/>
    </row>
    <row r="890" spans="1:59">
      <c r="C890" t="s">
        <v>185</v>
      </c>
      <c r="D890" t="s">
        <v>799</v>
      </c>
      <c r="E890" t="s">
        <v>123</v>
      </c>
      <c r="F890" t="s">
        <v>124</v>
      </c>
      <c r="G890" t="s">
        <v>283</v>
      </c>
      <c r="H890" t="s">
        <v>757</v>
      </c>
      <c r="I890" t="s">
        <v>757</v>
      </c>
      <c r="J890" t="s">
        <v>790</v>
      </c>
      <c r="K890" t="s">
        <v>199</v>
      </c>
      <c r="L890" t="s">
        <v>801</v>
      </c>
      <c r="O890">
        <v>200</v>
      </c>
      <c r="P890">
        <v>8</v>
      </c>
      <c r="R890" s="18">
        <v>3</v>
      </c>
      <c r="S890" t="s">
        <v>129</v>
      </c>
      <c r="T890">
        <v>0.113</v>
      </c>
      <c r="U890" t="s">
        <v>129</v>
      </c>
      <c r="V890" s="1" t="s">
        <v>129</v>
      </c>
      <c r="W890" s="1"/>
      <c r="X890" s="20"/>
      <c r="Y890" s="1">
        <v>0.376</v>
      </c>
      <c r="Z890" s="20">
        <v>2.97</v>
      </c>
      <c r="AA890" s="20"/>
      <c r="AB890" s="20"/>
      <c r="AC890" s="23"/>
      <c r="AD890" s="20"/>
      <c r="AE890" s="20"/>
      <c r="AF890" s="18">
        <v>0.113</v>
      </c>
      <c r="AG890" s="20"/>
      <c r="AH890" s="20"/>
      <c r="AI890" s="20">
        <v>0.376</v>
      </c>
      <c r="AJ890" s="20">
        <v>3.03</v>
      </c>
      <c r="AK890" s="20"/>
      <c r="AL890" s="20"/>
      <c r="AM890" s="23"/>
      <c r="AP890" s="18">
        <v>0.113</v>
      </c>
      <c r="AR890" s="1"/>
      <c r="AS890" s="20">
        <v>0.376</v>
      </c>
      <c r="AT890" s="20">
        <v>1.73</v>
      </c>
      <c r="AU890" s="20"/>
      <c r="AV890" s="20"/>
      <c r="AW890" s="19"/>
      <c r="AZ890">
        <v>0.113</v>
      </c>
      <c r="BB890" s="1"/>
      <c r="BC890" s="1">
        <v>0.376</v>
      </c>
      <c r="BD890" s="20">
        <v>1.3</v>
      </c>
      <c r="BE890" s="20"/>
      <c r="BF890" s="20"/>
      <c r="BG890" s="19"/>
    </row>
    <row r="891" spans="1:59">
      <c r="C891" t="s">
        <v>185</v>
      </c>
      <c r="D891" t="s">
        <v>799</v>
      </c>
      <c r="E891" t="s">
        <v>123</v>
      </c>
      <c r="F891" t="s">
        <v>124</v>
      </c>
      <c r="G891" t="s">
        <v>283</v>
      </c>
      <c r="H891" t="s">
        <v>757</v>
      </c>
      <c r="I891" t="s">
        <v>757</v>
      </c>
      <c r="J891" t="s">
        <v>790</v>
      </c>
      <c r="K891" t="s">
        <v>139</v>
      </c>
      <c r="L891" t="s">
        <v>501</v>
      </c>
      <c r="O891">
        <v>200</v>
      </c>
      <c r="P891">
        <v>8</v>
      </c>
      <c r="R891" s="18">
        <v>3</v>
      </c>
      <c r="S891" t="s">
        <v>129</v>
      </c>
      <c r="T891">
        <v>0.113</v>
      </c>
      <c r="U891" t="s">
        <v>129</v>
      </c>
      <c r="V891" s="1" t="s">
        <v>129</v>
      </c>
      <c r="W891" s="1"/>
      <c r="X891" s="20"/>
      <c r="Y891" s="1">
        <v>0.376</v>
      </c>
      <c r="Z891" s="20">
        <v>2.13</v>
      </c>
      <c r="AA891" s="20"/>
      <c r="AB891" s="20"/>
      <c r="AC891" s="23"/>
      <c r="AD891" s="20"/>
      <c r="AE891" s="20"/>
      <c r="AF891" s="18">
        <v>0.113</v>
      </c>
      <c r="AG891" s="20"/>
      <c r="AH891" s="20"/>
      <c r="AI891" s="20">
        <v>0.376</v>
      </c>
      <c r="AJ891" s="20">
        <v>2.87</v>
      </c>
      <c r="AK891" s="20"/>
      <c r="AL891" s="20"/>
      <c r="AM891" s="23"/>
      <c r="AP891" s="18">
        <v>0.113</v>
      </c>
      <c r="AR891" s="1"/>
      <c r="AS891" s="20">
        <v>0.376</v>
      </c>
      <c r="AT891" s="20">
        <v>1.29</v>
      </c>
      <c r="AU891" s="20"/>
      <c r="AV891" s="20"/>
      <c r="AW891" s="19"/>
      <c r="AZ891">
        <v>0.113</v>
      </c>
      <c r="BB891" s="1"/>
      <c r="BC891" s="1">
        <v>0.376</v>
      </c>
      <c r="BD891" s="20">
        <v>1.07</v>
      </c>
      <c r="BE891" s="20"/>
      <c r="BF891" s="20"/>
      <c r="BG891" s="19"/>
    </row>
    <row r="892" spans="1:59">
      <c r="C892" t="s">
        <v>185</v>
      </c>
      <c r="D892" t="s">
        <v>799</v>
      </c>
      <c r="E892" t="s">
        <v>123</v>
      </c>
      <c r="F892" t="s">
        <v>124</v>
      </c>
      <c r="G892" t="s">
        <v>283</v>
      </c>
      <c r="H892" t="s">
        <v>757</v>
      </c>
      <c r="I892" t="s">
        <v>757</v>
      </c>
      <c r="J892" t="s">
        <v>790</v>
      </c>
      <c r="K892" t="s">
        <v>199</v>
      </c>
      <c r="L892" t="s">
        <v>802</v>
      </c>
      <c r="O892">
        <v>200</v>
      </c>
      <c r="P892">
        <v>8</v>
      </c>
      <c r="R892" s="18">
        <v>3</v>
      </c>
      <c r="S892" t="s">
        <v>129</v>
      </c>
      <c r="T892">
        <v>0.113</v>
      </c>
      <c r="U892" t="s">
        <v>129</v>
      </c>
      <c r="V892" s="1" t="s">
        <v>129</v>
      </c>
      <c r="W892" s="1"/>
      <c r="X892" s="20"/>
      <c r="Y892" s="1">
        <v>0.376</v>
      </c>
      <c r="Z892" s="20">
        <v>6.2</v>
      </c>
      <c r="AA892" s="20"/>
      <c r="AB892" s="20"/>
      <c r="AC892" s="23"/>
      <c r="AD892" s="20"/>
      <c r="AE892" s="20"/>
      <c r="AF892" s="18">
        <v>0.113</v>
      </c>
      <c r="AG892" s="20"/>
      <c r="AH892" s="20"/>
      <c r="AI892" s="20">
        <v>0.376</v>
      </c>
      <c r="AJ892" s="20">
        <v>5.88</v>
      </c>
      <c r="AK892" s="20"/>
      <c r="AL892" s="20"/>
      <c r="AM892" s="23"/>
      <c r="AP892" s="18">
        <v>0.113</v>
      </c>
      <c r="AR892" s="1"/>
      <c r="AS892" s="20">
        <v>0.376</v>
      </c>
      <c r="AT892" s="20">
        <v>4.59</v>
      </c>
      <c r="AU892" s="20"/>
      <c r="AV892" s="20"/>
      <c r="AW892" s="19"/>
      <c r="AZ892">
        <v>0.113</v>
      </c>
      <c r="BB892" s="1"/>
      <c r="BC892" s="1">
        <v>0.376</v>
      </c>
      <c r="BD892" s="20">
        <v>6.26</v>
      </c>
      <c r="BE892" s="20"/>
      <c r="BF892" s="20"/>
      <c r="BG892" s="19"/>
    </row>
    <row r="893" spans="1:59">
      <c r="C893" t="s">
        <v>185</v>
      </c>
      <c r="D893" t="s">
        <v>799</v>
      </c>
      <c r="E893" t="s">
        <v>277</v>
      </c>
      <c r="F893" t="s">
        <v>124</v>
      </c>
      <c r="G893" t="s">
        <v>283</v>
      </c>
      <c r="H893" t="s">
        <v>757</v>
      </c>
      <c r="I893" t="s">
        <v>757</v>
      </c>
      <c r="J893" t="s">
        <v>803</v>
      </c>
      <c r="K893" t="s">
        <v>199</v>
      </c>
      <c r="L893" t="s">
        <v>682</v>
      </c>
      <c r="O893">
        <v>200</v>
      </c>
      <c r="P893">
        <v>8</v>
      </c>
      <c r="R893" s="18">
        <v>3</v>
      </c>
      <c r="S893" t="s">
        <v>129</v>
      </c>
      <c r="T893">
        <v>0.113</v>
      </c>
      <c r="U893" t="s">
        <v>129</v>
      </c>
      <c r="V893" s="1" t="s">
        <v>129</v>
      </c>
      <c r="W893" s="1"/>
      <c r="X893" s="20"/>
      <c r="Y893" s="1">
        <v>0.376</v>
      </c>
      <c r="Z893" s="20">
        <v>2.91</v>
      </c>
      <c r="AA893" s="20"/>
      <c r="AB893" s="20"/>
      <c r="AC893" s="23"/>
      <c r="AD893" s="20"/>
      <c r="AE893" s="20"/>
      <c r="AF893" s="18">
        <v>0.113</v>
      </c>
      <c r="AG893" s="20"/>
      <c r="AH893" s="20"/>
      <c r="AI893" s="20">
        <v>0.376</v>
      </c>
      <c r="AJ893" s="20">
        <v>1.21</v>
      </c>
      <c r="AK893" s="20"/>
      <c r="AL893" s="20"/>
      <c r="AM893" s="23"/>
      <c r="AP893" s="18">
        <v>0.113</v>
      </c>
      <c r="AR893" s="1"/>
      <c r="AS893" s="20">
        <v>0.376</v>
      </c>
      <c r="AT893" s="20">
        <v>1.31</v>
      </c>
      <c r="AU893" s="20"/>
      <c r="AV893" s="20"/>
      <c r="AW893" s="19"/>
      <c r="AZ893">
        <v>0.113</v>
      </c>
      <c r="BB893" s="1"/>
      <c r="BC893" s="1">
        <v>0.376</v>
      </c>
      <c r="BD893" s="20">
        <v>1.04</v>
      </c>
      <c r="BE893" s="20"/>
      <c r="BF893" s="20"/>
      <c r="BG893" s="19"/>
    </row>
    <row r="894" spans="1:59">
      <c r="C894" t="s">
        <v>185</v>
      </c>
      <c r="D894" t="s">
        <v>799</v>
      </c>
      <c r="E894" t="s">
        <v>277</v>
      </c>
      <c r="F894" t="s">
        <v>124</v>
      </c>
      <c r="G894" t="s">
        <v>283</v>
      </c>
      <c r="H894" t="s">
        <v>757</v>
      </c>
      <c r="I894" t="s">
        <v>757</v>
      </c>
      <c r="J894" t="s">
        <v>803</v>
      </c>
      <c r="K894" t="s">
        <v>199</v>
      </c>
      <c r="L894" t="s">
        <v>800</v>
      </c>
      <c r="O894">
        <v>200</v>
      </c>
      <c r="P894">
        <v>8</v>
      </c>
      <c r="R894" s="18">
        <v>3</v>
      </c>
      <c r="S894" t="s">
        <v>129</v>
      </c>
      <c r="T894">
        <v>0.113</v>
      </c>
      <c r="U894" t="s">
        <v>129</v>
      </c>
      <c r="V894" s="1" t="s">
        <v>129</v>
      </c>
      <c r="W894" s="1"/>
      <c r="X894" s="20"/>
      <c r="Y894" s="1">
        <v>0.376</v>
      </c>
      <c r="Z894" s="20">
        <v>4.99</v>
      </c>
      <c r="AA894" s="20"/>
      <c r="AB894" s="20"/>
      <c r="AC894" s="23"/>
      <c r="AD894" s="20"/>
      <c r="AE894" s="20"/>
      <c r="AF894" s="18">
        <v>0.113</v>
      </c>
      <c r="AG894" s="20"/>
      <c r="AH894" s="20"/>
      <c r="AI894" s="20">
        <v>0.376</v>
      </c>
      <c r="AJ894" s="20">
        <v>3.57</v>
      </c>
      <c r="AK894" s="20"/>
      <c r="AL894" s="20"/>
      <c r="AM894" s="23"/>
      <c r="AP894" s="18">
        <v>0.113</v>
      </c>
      <c r="AR894" s="1"/>
      <c r="AS894" s="20">
        <v>0.376</v>
      </c>
      <c r="AT894" s="20">
        <v>2.41</v>
      </c>
      <c r="AU894" s="20"/>
      <c r="AV894" s="20"/>
      <c r="AW894" s="19"/>
      <c r="AZ894">
        <v>0.113</v>
      </c>
      <c r="BB894" s="1"/>
      <c r="BC894" s="1">
        <v>0.376</v>
      </c>
      <c r="BD894" s="20">
        <v>3.16</v>
      </c>
      <c r="BE894" s="20"/>
      <c r="BF894" s="20"/>
      <c r="BG894" s="19"/>
    </row>
    <row r="895" spans="1:59">
      <c r="C895" t="s">
        <v>185</v>
      </c>
      <c r="D895" t="s">
        <v>799</v>
      </c>
      <c r="E895" t="s">
        <v>277</v>
      </c>
      <c r="F895" t="s">
        <v>124</v>
      </c>
      <c r="G895" t="s">
        <v>283</v>
      </c>
      <c r="H895" t="s">
        <v>757</v>
      </c>
      <c r="I895" t="s">
        <v>757</v>
      </c>
      <c r="J895" t="s">
        <v>803</v>
      </c>
      <c r="K895" t="s">
        <v>199</v>
      </c>
      <c r="L895" t="s">
        <v>801</v>
      </c>
      <c r="O895">
        <v>200</v>
      </c>
      <c r="P895">
        <v>8</v>
      </c>
      <c r="R895" s="18">
        <v>3</v>
      </c>
      <c r="S895" t="s">
        <v>129</v>
      </c>
      <c r="T895">
        <v>0.113</v>
      </c>
      <c r="U895" t="s">
        <v>129</v>
      </c>
      <c r="V895" s="1" t="s">
        <v>129</v>
      </c>
      <c r="W895" s="1"/>
      <c r="X895" s="20"/>
      <c r="Y895" s="1">
        <v>0.376</v>
      </c>
      <c r="Z895" s="20">
        <v>0.85</v>
      </c>
      <c r="AA895" s="20"/>
      <c r="AB895" s="20"/>
      <c r="AC895" s="23"/>
      <c r="AD895" s="20"/>
      <c r="AE895" s="20"/>
      <c r="AF895" s="18">
        <v>0.113</v>
      </c>
      <c r="AG895" s="20"/>
      <c r="AH895" s="20"/>
      <c r="AI895" s="20">
        <v>0.376</v>
      </c>
      <c r="AJ895" s="20">
        <v>1.81</v>
      </c>
      <c r="AK895" s="20"/>
      <c r="AL895" s="20"/>
      <c r="AM895" s="23"/>
      <c r="AP895" s="18">
        <v>0.113</v>
      </c>
      <c r="AR895" s="1"/>
      <c r="AS895" s="20">
        <v>0.376</v>
      </c>
      <c r="AT895" s="20">
        <v>0.96</v>
      </c>
      <c r="AU895" s="20"/>
      <c r="AV895" s="20"/>
      <c r="AW895" s="19"/>
      <c r="AZ895">
        <v>0.113</v>
      </c>
      <c r="BB895" s="1"/>
      <c r="BC895" s="1">
        <v>0.376</v>
      </c>
      <c r="BD895" s="20">
        <v>2.5</v>
      </c>
      <c r="BE895" s="20"/>
      <c r="BF895" s="20"/>
      <c r="BG895" s="19"/>
    </row>
    <row r="896" spans="1:59">
      <c r="C896" t="s">
        <v>185</v>
      </c>
      <c r="D896" t="s">
        <v>799</v>
      </c>
      <c r="E896" t="s">
        <v>277</v>
      </c>
      <c r="F896" t="s">
        <v>124</v>
      </c>
      <c r="G896" t="s">
        <v>283</v>
      </c>
      <c r="H896" t="s">
        <v>757</v>
      </c>
      <c r="I896" t="s">
        <v>757</v>
      </c>
      <c r="J896" t="s">
        <v>803</v>
      </c>
      <c r="K896" t="s">
        <v>139</v>
      </c>
      <c r="L896" t="s">
        <v>501</v>
      </c>
      <c r="O896">
        <v>200</v>
      </c>
      <c r="P896">
        <v>8</v>
      </c>
      <c r="R896" s="18">
        <v>3</v>
      </c>
      <c r="S896" t="s">
        <v>129</v>
      </c>
      <c r="T896">
        <v>0.113</v>
      </c>
      <c r="U896" t="s">
        <v>129</v>
      </c>
      <c r="V896" s="1" t="s">
        <v>129</v>
      </c>
      <c r="W896" s="1"/>
      <c r="X896" s="20"/>
      <c r="Y896" s="1">
        <v>0.376</v>
      </c>
      <c r="Z896" s="20">
        <v>2.08</v>
      </c>
      <c r="AA896" s="20"/>
      <c r="AB896" s="20"/>
      <c r="AC896" s="23"/>
      <c r="AD896" s="20"/>
      <c r="AE896" s="20"/>
      <c r="AF896" s="18">
        <v>0.113</v>
      </c>
      <c r="AG896" s="20"/>
      <c r="AH896" s="20"/>
      <c r="AI896" s="20">
        <v>0.376</v>
      </c>
      <c r="AJ896" s="20">
        <v>2.0099999999999998</v>
      </c>
      <c r="AK896" s="20"/>
      <c r="AL896" s="20"/>
      <c r="AM896" s="23"/>
      <c r="AP896" s="18">
        <v>0.113</v>
      </c>
      <c r="AR896" s="1"/>
      <c r="AS896" s="20">
        <v>0.376</v>
      </c>
      <c r="AT896" s="20">
        <v>0.7</v>
      </c>
      <c r="AU896" s="20"/>
      <c r="AV896" s="20"/>
      <c r="AW896" s="19"/>
      <c r="AZ896">
        <v>0.113</v>
      </c>
      <c r="BB896" s="1"/>
      <c r="BC896" s="1">
        <v>0.376</v>
      </c>
      <c r="BD896" s="20">
        <v>1.19</v>
      </c>
      <c r="BE896" s="20"/>
      <c r="BF896" s="20"/>
      <c r="BG896" s="19"/>
    </row>
    <row r="897" spans="1:61">
      <c r="C897" t="s">
        <v>185</v>
      </c>
      <c r="D897" t="s">
        <v>799</v>
      </c>
      <c r="E897" t="s">
        <v>277</v>
      </c>
      <c r="F897" t="s">
        <v>124</v>
      </c>
      <c r="G897" t="s">
        <v>283</v>
      </c>
      <c r="H897" t="s">
        <v>757</v>
      </c>
      <c r="I897" t="s">
        <v>757</v>
      </c>
      <c r="J897" t="s">
        <v>803</v>
      </c>
      <c r="K897" t="s">
        <v>199</v>
      </c>
      <c r="L897" t="s">
        <v>802</v>
      </c>
      <c r="O897">
        <v>200</v>
      </c>
      <c r="P897">
        <v>8</v>
      </c>
      <c r="R897" s="18">
        <v>3</v>
      </c>
      <c r="S897" t="s">
        <v>129</v>
      </c>
      <c r="T897">
        <v>0.113</v>
      </c>
      <c r="U897" t="s">
        <v>129</v>
      </c>
      <c r="V897" s="1" t="s">
        <v>129</v>
      </c>
      <c r="W897" s="1"/>
      <c r="X897" s="20"/>
      <c r="Y897" s="1">
        <v>0.376</v>
      </c>
      <c r="Z897" s="20">
        <v>24.07</v>
      </c>
      <c r="AA897" s="20"/>
      <c r="AB897" s="20"/>
      <c r="AC897" s="23"/>
      <c r="AD897" s="20"/>
      <c r="AE897" s="20"/>
      <c r="AF897" s="18">
        <v>0.113</v>
      </c>
      <c r="AG897" s="20"/>
      <c r="AH897" s="20"/>
      <c r="AI897" s="20">
        <v>0.376</v>
      </c>
      <c r="AJ897" s="20">
        <v>25.22</v>
      </c>
      <c r="AK897" s="20"/>
      <c r="AL897" s="20"/>
      <c r="AM897" s="23"/>
      <c r="AP897" s="18">
        <v>0.113</v>
      </c>
      <c r="AR897" s="1"/>
      <c r="AS897" s="20">
        <v>0.376</v>
      </c>
      <c r="AT897" s="20">
        <v>20.32</v>
      </c>
      <c r="AU897" s="20"/>
      <c r="AV897" s="20"/>
      <c r="AW897" s="19"/>
      <c r="AZ897">
        <v>0.113</v>
      </c>
      <c r="BB897" s="1"/>
      <c r="BC897" s="1">
        <v>0.376</v>
      </c>
      <c r="BD897" s="20">
        <v>31.34</v>
      </c>
      <c r="BE897" s="20"/>
      <c r="BF897" s="20"/>
      <c r="BG897" s="19"/>
    </row>
    <row r="898" spans="1:61">
      <c r="A898" t="s">
        <v>804</v>
      </c>
      <c r="B898" s="55" t="s">
        <v>805</v>
      </c>
      <c r="D898" t="s">
        <v>806</v>
      </c>
      <c r="E898" t="s">
        <v>123</v>
      </c>
      <c r="G898" t="s">
        <v>324</v>
      </c>
      <c r="K898" t="s">
        <v>126</v>
      </c>
      <c r="L898" t="s">
        <v>807</v>
      </c>
      <c r="R898" s="18">
        <v>7</v>
      </c>
      <c r="U898" s="1"/>
      <c r="V898" s="1" t="s">
        <v>270</v>
      </c>
      <c r="W898" s="1"/>
      <c r="X898" s="20"/>
      <c r="Y898" s="1"/>
      <c r="Z898" s="20">
        <v>19.260000000000002</v>
      </c>
      <c r="AA898" s="20"/>
      <c r="AB898" s="20"/>
      <c r="AC898" s="20">
        <v>0.88</v>
      </c>
      <c r="AD898" s="20"/>
      <c r="AE898" s="20"/>
      <c r="AF898" s="20"/>
      <c r="AG898" s="20"/>
      <c r="AI898" s="20"/>
      <c r="AJ898" s="18">
        <v>1.29</v>
      </c>
      <c r="AM898" s="20">
        <v>0.01</v>
      </c>
      <c r="AP898" s="20"/>
      <c r="AS898" s="20"/>
      <c r="AT898" s="18">
        <v>0.42</v>
      </c>
      <c r="AW898" s="18">
        <v>0.01</v>
      </c>
      <c r="BD898" s="18">
        <v>12.36</v>
      </c>
      <c r="BG898" s="18">
        <v>7.23</v>
      </c>
    </row>
    <row r="899" spans="1:61">
      <c r="D899" t="s">
        <v>806</v>
      </c>
      <c r="E899" t="s">
        <v>123</v>
      </c>
      <c r="G899" t="s">
        <v>324</v>
      </c>
      <c r="K899" t="s">
        <v>126</v>
      </c>
      <c r="L899" t="s">
        <v>807</v>
      </c>
      <c r="R899" s="18">
        <v>7</v>
      </c>
      <c r="U899" s="1"/>
      <c r="V899" s="1" t="s">
        <v>270</v>
      </c>
      <c r="W899" s="1"/>
      <c r="X899" s="20"/>
      <c r="Y899" s="1"/>
      <c r="Z899" s="20">
        <v>11.57</v>
      </c>
      <c r="AA899" s="20"/>
      <c r="AB899" s="20"/>
      <c r="AC899" s="20">
        <v>0.75</v>
      </c>
      <c r="AD899" s="20"/>
      <c r="AE899" s="20"/>
      <c r="AF899" s="20"/>
      <c r="AG899" s="20"/>
      <c r="AI899" s="20"/>
      <c r="AJ899" s="18">
        <v>0.59</v>
      </c>
      <c r="AM899" s="20">
        <v>7.0000000000000007E-2</v>
      </c>
      <c r="AP899" s="20"/>
      <c r="AS899" s="20"/>
      <c r="AT899" s="18">
        <v>0.01</v>
      </c>
      <c r="AW899" s="18">
        <v>0.01</v>
      </c>
      <c r="BD899" s="18">
        <v>9.4600000000000009</v>
      </c>
      <c r="BG899" s="18">
        <v>2.77</v>
      </c>
    </row>
    <row r="900" spans="1:61">
      <c r="D900" t="s">
        <v>806</v>
      </c>
      <c r="E900" t="s">
        <v>123</v>
      </c>
      <c r="G900" t="s">
        <v>324</v>
      </c>
      <c r="K900" t="s">
        <v>126</v>
      </c>
      <c r="L900" t="s">
        <v>807</v>
      </c>
      <c r="R900" s="18">
        <v>7</v>
      </c>
      <c r="U900" s="1"/>
      <c r="V900" s="1" t="s">
        <v>270</v>
      </c>
      <c r="W900" s="1"/>
      <c r="X900" s="20"/>
      <c r="Y900" s="1"/>
      <c r="Z900" s="20">
        <v>5.83</v>
      </c>
      <c r="AA900" s="20"/>
      <c r="AB900" s="20"/>
      <c r="AC900" s="20">
        <v>0.45</v>
      </c>
      <c r="AD900" s="20"/>
      <c r="AE900" s="20"/>
      <c r="AF900" s="20"/>
      <c r="AG900" s="20"/>
      <c r="AI900" s="20"/>
      <c r="AJ900" s="18">
        <v>0.92</v>
      </c>
      <c r="AM900" s="20">
        <v>0.01</v>
      </c>
      <c r="AP900" s="20"/>
      <c r="AS900" s="20"/>
      <c r="AU900" s="18" t="s">
        <v>130</v>
      </c>
      <c r="BD900" s="18">
        <v>21.47</v>
      </c>
      <c r="BG900" s="18">
        <v>4.7699999999999996</v>
      </c>
    </row>
    <row r="901" spans="1:61">
      <c r="D901" t="s">
        <v>806</v>
      </c>
      <c r="E901" t="s">
        <v>123</v>
      </c>
      <c r="G901" t="s">
        <v>324</v>
      </c>
      <c r="K901" t="s">
        <v>126</v>
      </c>
      <c r="L901" t="s">
        <v>807</v>
      </c>
      <c r="R901" s="18">
        <v>7</v>
      </c>
      <c r="U901" s="1"/>
      <c r="V901" s="1" t="s">
        <v>270</v>
      </c>
      <c r="W901" s="1"/>
      <c r="X901" s="20"/>
      <c r="Y901" s="1"/>
      <c r="Z901" s="20">
        <v>8.59</v>
      </c>
      <c r="AA901" s="20"/>
      <c r="AB901" s="20"/>
      <c r="AC901" s="20">
        <v>0.09</v>
      </c>
      <c r="AD901" s="20"/>
      <c r="AE901" s="20"/>
      <c r="AF901" s="20"/>
      <c r="AG901" s="20"/>
      <c r="AI901" s="20"/>
      <c r="AJ901" s="18">
        <v>0.83</v>
      </c>
      <c r="AM901" s="20">
        <v>0.22</v>
      </c>
      <c r="AP901" s="20"/>
      <c r="AS901" s="20"/>
      <c r="AT901" s="18">
        <v>0.06</v>
      </c>
      <c r="AW901" s="18">
        <v>0.02</v>
      </c>
      <c r="BD901" s="18">
        <v>6.47</v>
      </c>
      <c r="BG901" s="18">
        <v>1.71</v>
      </c>
    </row>
    <row r="902" spans="1:61">
      <c r="A902" t="s">
        <v>808</v>
      </c>
      <c r="B902" s="55" t="s">
        <v>809</v>
      </c>
      <c r="C902" t="s">
        <v>121</v>
      </c>
      <c r="D902" t="s">
        <v>810</v>
      </c>
      <c r="E902" t="s">
        <v>123</v>
      </c>
      <c r="G902" t="s">
        <v>324</v>
      </c>
      <c r="K902" t="s">
        <v>161</v>
      </c>
      <c r="L902" t="s">
        <v>737</v>
      </c>
      <c r="R902" s="18">
        <v>40</v>
      </c>
      <c r="S902" s="1" t="s">
        <v>129</v>
      </c>
      <c r="T902">
        <v>0.20699999999999999</v>
      </c>
      <c r="U902" s="1" t="s">
        <v>129</v>
      </c>
      <c r="V902" s="1" t="s">
        <v>129</v>
      </c>
      <c r="W902" s="1"/>
      <c r="X902" s="20"/>
      <c r="Y902" s="1">
        <v>0.68899999999999995</v>
      </c>
      <c r="Z902" s="20">
        <v>2.93</v>
      </c>
      <c r="AA902" s="20"/>
      <c r="AB902" s="20"/>
      <c r="AC902" s="23"/>
      <c r="AD902" s="20">
        <v>0.55000000000000004</v>
      </c>
      <c r="AE902" s="20">
        <v>12.4</v>
      </c>
      <c r="AF902" s="20">
        <v>0.13400000000000001</v>
      </c>
      <c r="AG902" s="20"/>
      <c r="AI902" s="20">
        <v>0.44600000000000001</v>
      </c>
      <c r="AJ902" s="18">
        <v>4.34</v>
      </c>
      <c r="AM902" s="23"/>
      <c r="AN902" s="20">
        <v>0.97</v>
      </c>
      <c r="AO902" s="18">
        <v>16.12</v>
      </c>
      <c r="AP902" s="20">
        <v>0.14699999999999999</v>
      </c>
      <c r="AS902" s="20">
        <v>0.48899999999999999</v>
      </c>
      <c r="AT902" s="18">
        <v>2.99</v>
      </c>
      <c r="AW902" s="19"/>
      <c r="AX902" t="s">
        <v>130</v>
      </c>
      <c r="AY902">
        <v>10.95</v>
      </c>
      <c r="AZ902">
        <v>0.16600000000000001</v>
      </c>
      <c r="BC902">
        <v>0.55400000000000005</v>
      </c>
      <c r="BD902" s="18">
        <v>0.88</v>
      </c>
      <c r="BG902" s="19"/>
      <c r="BH902" t="s">
        <v>130</v>
      </c>
      <c r="BI902">
        <v>3.27</v>
      </c>
    </row>
    <row r="903" spans="1:61">
      <c r="C903" t="s">
        <v>121</v>
      </c>
      <c r="D903" t="s">
        <v>810</v>
      </c>
      <c r="E903" t="s">
        <v>123</v>
      </c>
      <c r="G903" t="s">
        <v>324</v>
      </c>
      <c r="K903" t="s">
        <v>182</v>
      </c>
      <c r="L903" t="s">
        <v>811</v>
      </c>
      <c r="R903" s="18">
        <v>40</v>
      </c>
      <c r="S903" s="1" t="s">
        <v>129</v>
      </c>
      <c r="T903">
        <v>0.20699999999999999</v>
      </c>
      <c r="U903" s="1"/>
      <c r="V903" s="1"/>
      <c r="W903" s="1"/>
      <c r="X903" s="20"/>
      <c r="Y903" s="1">
        <v>0.68899999999999995</v>
      </c>
      <c r="Z903" s="20">
        <v>4.0199999999999996</v>
      </c>
      <c r="AA903" s="20"/>
      <c r="AB903" s="20"/>
      <c r="AC903" s="23"/>
      <c r="AD903" s="20">
        <v>0.98</v>
      </c>
      <c r="AE903" s="20">
        <v>14.94</v>
      </c>
      <c r="AF903" s="20">
        <v>0.13400000000000001</v>
      </c>
      <c r="AG903" s="20"/>
      <c r="AI903" s="20">
        <v>0.44600000000000001</v>
      </c>
      <c r="AJ903" s="18">
        <v>5.98</v>
      </c>
      <c r="AM903" s="23"/>
      <c r="AN903" s="20">
        <v>1.74</v>
      </c>
      <c r="AO903" s="18">
        <v>18.34</v>
      </c>
      <c r="AP903" s="20">
        <v>0.14699999999999999</v>
      </c>
      <c r="AS903" s="20">
        <v>0.48899999999999999</v>
      </c>
      <c r="AT903" s="18">
        <v>4.16</v>
      </c>
      <c r="AW903" s="19"/>
      <c r="AX903" t="s">
        <v>130</v>
      </c>
      <c r="AY903">
        <v>12.661</v>
      </c>
      <c r="AZ903">
        <v>0.16600000000000001</v>
      </c>
      <c r="BC903">
        <v>0.55400000000000005</v>
      </c>
      <c r="BD903" s="18">
        <v>1.27</v>
      </c>
      <c r="BG903" s="19"/>
      <c r="BH903" t="s">
        <v>130</v>
      </c>
      <c r="BI903">
        <v>3.96</v>
      </c>
    </row>
    <row r="904" spans="1:61">
      <c r="A904" t="s">
        <v>812</v>
      </c>
      <c r="B904" s="55" t="s">
        <v>813</v>
      </c>
      <c r="C904" t="s">
        <v>814</v>
      </c>
      <c r="D904" s="18" t="s">
        <v>815</v>
      </c>
      <c r="E904" t="s">
        <v>138</v>
      </c>
      <c r="K904" t="s">
        <v>126</v>
      </c>
      <c r="M904" t="s">
        <v>138</v>
      </c>
      <c r="R904" s="18">
        <v>10</v>
      </c>
      <c r="U904" s="1"/>
      <c r="V904" s="1" t="s">
        <v>270</v>
      </c>
      <c r="W904" s="1"/>
      <c r="X904" s="20"/>
      <c r="Y904" s="1"/>
      <c r="Z904" s="20"/>
      <c r="AA904" s="20" t="s">
        <v>130</v>
      </c>
      <c r="AB904" s="20"/>
      <c r="AC904" s="20"/>
      <c r="AD904" s="20" t="s">
        <v>717</v>
      </c>
      <c r="AE904" s="20" t="s">
        <v>717</v>
      </c>
      <c r="AF904" s="20"/>
      <c r="AG904" s="20"/>
      <c r="AI904" s="20"/>
      <c r="AK904" s="18" t="s">
        <v>130</v>
      </c>
      <c r="AM904" s="20"/>
      <c r="AN904" s="18" t="s">
        <v>717</v>
      </c>
      <c r="AO904" s="18" t="s">
        <v>717</v>
      </c>
      <c r="AP904" s="20"/>
      <c r="AS904" s="20"/>
      <c r="AU904" s="18" t="s">
        <v>130</v>
      </c>
      <c r="AX904" t="s">
        <v>717</v>
      </c>
      <c r="AY904" t="s">
        <v>717</v>
      </c>
      <c r="BE904" s="18" t="s">
        <v>130</v>
      </c>
    </row>
    <row r="905" spans="1:61">
      <c r="C905" t="s">
        <v>814</v>
      </c>
      <c r="D905" s="18" t="s">
        <v>815</v>
      </c>
      <c r="E905" t="s">
        <v>261</v>
      </c>
      <c r="G905" t="s">
        <v>324</v>
      </c>
      <c r="H905" t="s">
        <v>124</v>
      </c>
      <c r="K905" t="s">
        <v>126</v>
      </c>
      <c r="M905" t="s">
        <v>132</v>
      </c>
      <c r="R905" s="18">
        <v>10</v>
      </c>
      <c r="U905" s="1"/>
      <c r="V905" s="1" t="s">
        <v>270</v>
      </c>
      <c r="W905" s="1"/>
      <c r="X905" s="20"/>
      <c r="Y905" s="1"/>
      <c r="Z905" s="20"/>
      <c r="AA905" s="20" t="s">
        <v>130</v>
      </c>
      <c r="AB905" s="20"/>
      <c r="AC905" s="20"/>
      <c r="AD905" s="20" t="s">
        <v>717</v>
      </c>
      <c r="AE905" s="20" t="s">
        <v>717</v>
      </c>
      <c r="AF905" s="20"/>
      <c r="AG905" s="20"/>
      <c r="AI905" s="20"/>
      <c r="AK905" s="18" t="s">
        <v>130</v>
      </c>
      <c r="AM905" s="20"/>
      <c r="AN905" s="18" t="s">
        <v>717</v>
      </c>
      <c r="AO905" s="18" t="s">
        <v>717</v>
      </c>
      <c r="AP905" s="20"/>
      <c r="AS905" s="20"/>
      <c r="AU905" s="18" t="s">
        <v>130</v>
      </c>
      <c r="AX905" t="s">
        <v>717</v>
      </c>
      <c r="AY905" t="s">
        <v>717</v>
      </c>
      <c r="BD905" s="18">
        <v>0.11700000000000001</v>
      </c>
      <c r="BG905" s="18">
        <v>0.26879360111431227</v>
      </c>
      <c r="BH905">
        <v>0</v>
      </c>
      <c r="BI905">
        <v>0.81</v>
      </c>
    </row>
    <row r="906" spans="1:61">
      <c r="C906" t="s">
        <v>814</v>
      </c>
      <c r="D906" s="18" t="s">
        <v>815</v>
      </c>
      <c r="E906" t="s">
        <v>123</v>
      </c>
      <c r="G906" t="s">
        <v>324</v>
      </c>
      <c r="H906" t="s">
        <v>124</v>
      </c>
      <c r="K906" t="s">
        <v>126</v>
      </c>
      <c r="M906" t="s">
        <v>132</v>
      </c>
      <c r="R906" s="18">
        <v>10</v>
      </c>
      <c r="U906" s="1"/>
      <c r="V906" s="1" t="s">
        <v>270</v>
      </c>
      <c r="W906" s="1"/>
      <c r="X906" s="20"/>
      <c r="Y906" s="1"/>
      <c r="Z906" s="20">
        <v>0.54500000000000004</v>
      </c>
      <c r="AA906" s="20"/>
      <c r="AB906" s="20"/>
      <c r="AC906" s="20">
        <f>0.28*SQRT(10)</f>
        <v>0.88543774484714632</v>
      </c>
      <c r="AD906" s="20">
        <v>0</v>
      </c>
      <c r="AE906" s="20">
        <v>2.06</v>
      </c>
      <c r="AF906" s="20"/>
      <c r="AG906" s="20"/>
      <c r="AI906" s="20"/>
      <c r="AK906" s="18" t="s">
        <v>130</v>
      </c>
      <c r="AM906" s="20"/>
      <c r="AN906" s="18" t="s">
        <v>717</v>
      </c>
      <c r="AO906" s="18" t="s">
        <v>717</v>
      </c>
      <c r="AP906" s="20"/>
      <c r="AS906" s="20"/>
      <c r="AT906" s="18">
        <v>0.189</v>
      </c>
      <c r="AW906" s="18">
        <f>0.189*SQRT(10)</f>
        <v>0.59767047777182369</v>
      </c>
      <c r="AX906">
        <v>0</v>
      </c>
      <c r="AY906">
        <v>1.89</v>
      </c>
      <c r="BD906" s="18">
        <v>0.45700000000000002</v>
      </c>
      <c r="BG906" s="18">
        <v>0.96765696401152412</v>
      </c>
      <c r="BH906">
        <v>0</v>
      </c>
      <c r="BI906">
        <v>2.48</v>
      </c>
    </row>
    <row r="907" spans="1:61">
      <c r="C907" t="s">
        <v>814</v>
      </c>
      <c r="D907" s="18" t="s">
        <v>815</v>
      </c>
      <c r="E907" t="s">
        <v>123</v>
      </c>
      <c r="G907" t="s">
        <v>324</v>
      </c>
      <c r="H907" t="s">
        <v>124</v>
      </c>
      <c r="J907" t="s">
        <v>816</v>
      </c>
      <c r="K907" t="s">
        <v>126</v>
      </c>
      <c r="M907" t="s">
        <v>132</v>
      </c>
      <c r="R907" s="18">
        <v>10</v>
      </c>
      <c r="U907" s="1"/>
      <c r="V907" s="1" t="s">
        <v>270</v>
      </c>
      <c r="W907" s="1"/>
      <c r="X907" s="20"/>
      <c r="Y907" s="1"/>
      <c r="Z907" s="20"/>
      <c r="AA907" s="20" t="s">
        <v>130</v>
      </c>
      <c r="AB907" s="20"/>
      <c r="AC907" s="20"/>
      <c r="AD907" s="20" t="s">
        <v>717</v>
      </c>
      <c r="AE907" s="20" t="s">
        <v>717</v>
      </c>
      <c r="AF907" s="20"/>
      <c r="AG907" s="20"/>
      <c r="AI907" s="20"/>
      <c r="AK907" s="18" t="s">
        <v>130</v>
      </c>
      <c r="AM907" s="20"/>
      <c r="AN907" s="18" t="s">
        <v>717</v>
      </c>
      <c r="AO907" s="18" t="s">
        <v>717</v>
      </c>
      <c r="AP907" s="20"/>
      <c r="AS907" s="20"/>
      <c r="AU907" s="18" t="s">
        <v>130</v>
      </c>
      <c r="AX907" t="s">
        <v>717</v>
      </c>
      <c r="AY907" t="s">
        <v>717</v>
      </c>
      <c r="BD907" s="18">
        <v>9.1999999999999998E-2</v>
      </c>
      <c r="BG907" s="18">
        <v>0.19606121493043954</v>
      </c>
      <c r="BH907">
        <v>0</v>
      </c>
      <c r="BI907">
        <v>0.52</v>
      </c>
    </row>
    <row r="908" spans="1:61">
      <c r="C908" t="s">
        <v>814</v>
      </c>
      <c r="D908" s="18" t="s">
        <v>815</v>
      </c>
      <c r="E908" t="s">
        <v>138</v>
      </c>
      <c r="K908" t="s">
        <v>158</v>
      </c>
      <c r="L908" t="s">
        <v>341</v>
      </c>
      <c r="M908" t="s">
        <v>138</v>
      </c>
      <c r="R908" s="18">
        <v>10</v>
      </c>
      <c r="U908" s="1"/>
      <c r="V908" s="1" t="s">
        <v>270</v>
      </c>
      <c r="W908" s="1"/>
      <c r="X908" s="20"/>
      <c r="Y908" s="1"/>
      <c r="Z908" s="20"/>
      <c r="AA908" s="20" t="s">
        <v>130</v>
      </c>
      <c r="AB908" s="20"/>
      <c r="AC908" s="20"/>
      <c r="AD908" s="20" t="s">
        <v>717</v>
      </c>
      <c r="AE908" s="20" t="s">
        <v>717</v>
      </c>
      <c r="AF908" s="20"/>
      <c r="AG908" s="20"/>
      <c r="AI908" s="20"/>
      <c r="AK908" s="18" t="s">
        <v>130</v>
      </c>
      <c r="AM908" s="20"/>
      <c r="AN908" s="18" t="s">
        <v>717</v>
      </c>
      <c r="AO908" s="18" t="s">
        <v>717</v>
      </c>
      <c r="AP908" s="20"/>
      <c r="AS908" s="20"/>
      <c r="AU908" s="18" t="s">
        <v>130</v>
      </c>
      <c r="AX908" t="s">
        <v>717</v>
      </c>
      <c r="AY908" t="s">
        <v>717</v>
      </c>
      <c r="BE908" s="18" t="s">
        <v>130</v>
      </c>
    </row>
    <row r="909" spans="1:61">
      <c r="C909" t="s">
        <v>814</v>
      </c>
      <c r="D909" s="18" t="s">
        <v>815</v>
      </c>
      <c r="E909" t="s">
        <v>261</v>
      </c>
      <c r="G909" t="s">
        <v>324</v>
      </c>
      <c r="H909" t="s">
        <v>124</v>
      </c>
      <c r="K909" t="s">
        <v>158</v>
      </c>
      <c r="L909" t="s">
        <v>341</v>
      </c>
      <c r="M909" t="s">
        <v>132</v>
      </c>
      <c r="R909" s="18">
        <v>10</v>
      </c>
      <c r="U909" s="1"/>
      <c r="V909" s="1" t="s">
        <v>270</v>
      </c>
      <c r="W909" s="1"/>
      <c r="X909" s="20"/>
      <c r="Y909" s="1"/>
      <c r="Z909" s="20"/>
      <c r="AA909" s="20" t="s">
        <v>130</v>
      </c>
      <c r="AB909" s="20"/>
      <c r="AC909" s="20"/>
      <c r="AD909" s="20" t="s">
        <v>717</v>
      </c>
      <c r="AE909" s="20" t="s">
        <v>717</v>
      </c>
      <c r="AF909" s="20"/>
      <c r="AG909" s="20"/>
      <c r="AI909" s="20"/>
      <c r="AJ909" s="18">
        <v>0.438</v>
      </c>
      <c r="AM909" s="20">
        <v>0.438</v>
      </c>
      <c r="AN909" s="18">
        <v>0</v>
      </c>
      <c r="AO909" s="18">
        <v>4.38</v>
      </c>
      <c r="AP909" s="20"/>
      <c r="AS909" s="20"/>
      <c r="AU909" s="18" t="s">
        <v>130</v>
      </c>
      <c r="AX909" t="s">
        <v>717</v>
      </c>
      <c r="AY909" t="s">
        <v>717</v>
      </c>
      <c r="BD909" s="18">
        <v>1.9E-2</v>
      </c>
      <c r="BG909" s="18">
        <v>6.0083275543199206E-2</v>
      </c>
      <c r="BH909">
        <v>0</v>
      </c>
      <c r="BI909">
        <v>0.19</v>
      </c>
    </row>
    <row r="910" spans="1:61">
      <c r="C910" t="s">
        <v>814</v>
      </c>
      <c r="D910" s="18" t="s">
        <v>815</v>
      </c>
      <c r="E910" t="s">
        <v>123</v>
      </c>
      <c r="G910" t="s">
        <v>324</v>
      </c>
      <c r="H910" t="s">
        <v>124</v>
      </c>
      <c r="K910" t="s">
        <v>158</v>
      </c>
      <c r="L910" t="s">
        <v>341</v>
      </c>
      <c r="M910" t="s">
        <v>132</v>
      </c>
      <c r="R910" s="18">
        <v>10</v>
      </c>
      <c r="U910" s="1"/>
      <c r="V910" s="1" t="s">
        <v>270</v>
      </c>
      <c r="W910" s="1"/>
      <c r="X910" s="20"/>
      <c r="Y910" s="1"/>
      <c r="Z910" s="20">
        <v>2.5169999999999999</v>
      </c>
      <c r="AA910" s="20"/>
      <c r="AB910" s="20"/>
      <c r="AC910" s="20">
        <f>1.744*SQRT(10)</f>
        <v>5.5150122393336538</v>
      </c>
      <c r="AD910" s="20">
        <v>0</v>
      </c>
      <c r="AE910" s="20">
        <v>16.57</v>
      </c>
      <c r="AF910" s="20"/>
      <c r="AG910" s="20"/>
      <c r="AI910" s="20"/>
      <c r="AJ910" s="18">
        <v>3.4910000000000001</v>
      </c>
      <c r="AM910" s="20">
        <v>1.7290000000000001</v>
      </c>
      <c r="AN910" s="18">
        <v>0</v>
      </c>
      <c r="AO910" s="18">
        <v>14.6</v>
      </c>
      <c r="AP910" s="20"/>
      <c r="AS910" s="20"/>
      <c r="AU910" s="18" t="s">
        <v>130</v>
      </c>
      <c r="AX910" t="s">
        <v>717</v>
      </c>
      <c r="AY910" t="s">
        <v>717</v>
      </c>
      <c r="BD910" s="18">
        <v>0.03</v>
      </c>
      <c r="BG910" s="18">
        <v>6.640783086353598E-2</v>
      </c>
      <c r="BH910">
        <v>0</v>
      </c>
      <c r="BI910">
        <v>0.19</v>
      </c>
    </row>
    <row r="911" spans="1:61">
      <c r="C911" t="s">
        <v>814</v>
      </c>
      <c r="D911" s="18" t="s">
        <v>815</v>
      </c>
      <c r="E911" t="s">
        <v>123</v>
      </c>
      <c r="G911" t="s">
        <v>324</v>
      </c>
      <c r="H911" t="s">
        <v>124</v>
      </c>
      <c r="J911" t="s">
        <v>816</v>
      </c>
      <c r="K911" t="s">
        <v>158</v>
      </c>
      <c r="L911" t="s">
        <v>341</v>
      </c>
      <c r="M911" t="s">
        <v>132</v>
      </c>
      <c r="R911" s="18">
        <v>10</v>
      </c>
      <c r="U911" s="1"/>
      <c r="V911" s="1" t="s">
        <v>270</v>
      </c>
      <c r="W911" s="1"/>
      <c r="X911" s="20"/>
      <c r="Y911" s="1"/>
      <c r="Z911" s="20"/>
      <c r="AA911" s="20" t="s">
        <v>130</v>
      </c>
      <c r="AB911" s="20"/>
      <c r="AC911" s="20"/>
      <c r="AD911" s="20" t="s">
        <v>717</v>
      </c>
      <c r="AE911" s="20" t="s">
        <v>717</v>
      </c>
      <c r="AF911" s="20"/>
      <c r="AG911" s="20"/>
      <c r="AI911" s="20"/>
      <c r="AJ911" s="18">
        <v>0.56499999999999995</v>
      </c>
      <c r="AM911" s="20">
        <v>0.378</v>
      </c>
      <c r="AN911" s="18">
        <v>0</v>
      </c>
      <c r="AO911" s="18">
        <v>3</v>
      </c>
      <c r="AP911" s="20"/>
      <c r="AS911" s="20"/>
      <c r="AU911" s="18" t="s">
        <v>130</v>
      </c>
      <c r="AX911" t="s">
        <v>717</v>
      </c>
      <c r="AY911" t="s">
        <v>717</v>
      </c>
      <c r="BE911" s="18" t="s">
        <v>130</v>
      </c>
    </row>
    <row r="912" spans="1:61">
      <c r="A912" t="s">
        <v>812</v>
      </c>
      <c r="B912" s="55" t="s">
        <v>817</v>
      </c>
      <c r="C912" t="s">
        <v>814</v>
      </c>
      <c r="D912" s="18" t="s">
        <v>818</v>
      </c>
      <c r="E912" t="s">
        <v>123</v>
      </c>
      <c r="G912" t="s">
        <v>324</v>
      </c>
      <c r="H912" t="s">
        <v>819</v>
      </c>
      <c r="K912" t="s">
        <v>126</v>
      </c>
      <c r="L912" t="s">
        <v>820</v>
      </c>
      <c r="M912" t="s">
        <v>132</v>
      </c>
      <c r="R912" s="18">
        <v>15</v>
      </c>
      <c r="U912" s="1"/>
      <c r="V912" s="1" t="s">
        <v>270</v>
      </c>
      <c r="W912" s="1"/>
      <c r="X912" s="20"/>
      <c r="Y912" s="1"/>
      <c r="Z912" s="20">
        <v>16.8</v>
      </c>
      <c r="AA912" s="20"/>
      <c r="AB912" s="20"/>
      <c r="AC912" s="20">
        <f>7*SQRT(15)</f>
        <v>27.11088342345192</v>
      </c>
      <c r="AD912" s="20" t="s">
        <v>717</v>
      </c>
      <c r="AE912" s="20">
        <v>33</v>
      </c>
      <c r="AF912" s="20"/>
      <c r="AG912" s="20"/>
      <c r="AI912" s="20"/>
      <c r="AJ912" s="18">
        <v>18.600000000000001</v>
      </c>
      <c r="AM912" s="20">
        <v>6.5453418550905349</v>
      </c>
      <c r="AN912" s="18">
        <v>15</v>
      </c>
      <c r="AO912" s="18">
        <v>25</v>
      </c>
      <c r="AP912" s="20"/>
      <c r="AS912" s="20"/>
      <c r="AV912" s="18" t="s">
        <v>184</v>
      </c>
      <c r="BD912" s="18">
        <v>9.1999999999999993</v>
      </c>
      <c r="BG912" s="18">
        <v>21.959815572996053</v>
      </c>
      <c r="BH912" t="s">
        <v>717</v>
      </c>
      <c r="BI912">
        <v>25</v>
      </c>
    </row>
    <row r="913" spans="1:61">
      <c r="C913" t="s">
        <v>814</v>
      </c>
      <c r="D913" s="18" t="s">
        <v>818</v>
      </c>
      <c r="E913" t="s">
        <v>123</v>
      </c>
      <c r="G913" t="s">
        <v>324</v>
      </c>
      <c r="H913" t="s">
        <v>819</v>
      </c>
      <c r="K913" t="s">
        <v>144</v>
      </c>
      <c r="L913" t="s">
        <v>821</v>
      </c>
      <c r="M913" t="s">
        <v>132</v>
      </c>
      <c r="R913" s="18">
        <v>15</v>
      </c>
      <c r="U913" s="1"/>
      <c r="V913" s="1" t="s">
        <v>270</v>
      </c>
      <c r="W913" s="1"/>
      <c r="X913" s="20"/>
      <c r="Y913" s="1"/>
      <c r="Z913" s="20">
        <v>33.200000000000003</v>
      </c>
      <c r="AA913" s="20"/>
      <c r="AB913" s="20"/>
      <c r="AC913" s="20">
        <f>4*SQRT(15)</f>
        <v>15.491933384829668</v>
      </c>
      <c r="AD913" s="20">
        <v>21</v>
      </c>
      <c r="AE913" s="20">
        <v>45</v>
      </c>
      <c r="AF913" s="20"/>
      <c r="AG913" s="20"/>
      <c r="AI913" s="20"/>
      <c r="AK913" s="18" t="s">
        <v>130</v>
      </c>
      <c r="AM913" s="20"/>
      <c r="AN913" s="18" t="s">
        <v>717</v>
      </c>
      <c r="AP913" s="20"/>
      <c r="AS913" s="20"/>
      <c r="AV913" s="18" t="s">
        <v>184</v>
      </c>
      <c r="BD913" s="18">
        <v>26</v>
      </c>
      <c r="BG913" s="18">
        <v>61.967733539318672</v>
      </c>
      <c r="BH913" t="s">
        <v>717</v>
      </c>
      <c r="BI913">
        <v>70</v>
      </c>
    </row>
    <row r="914" spans="1:61">
      <c r="C914" t="s">
        <v>814</v>
      </c>
      <c r="D914" s="18" t="s">
        <v>818</v>
      </c>
      <c r="E914" t="s">
        <v>123</v>
      </c>
      <c r="G914" t="s">
        <v>324</v>
      </c>
      <c r="H914" t="s">
        <v>167</v>
      </c>
      <c r="I914" t="s">
        <v>822</v>
      </c>
      <c r="K914" t="s">
        <v>126</v>
      </c>
      <c r="L914" t="s">
        <v>820</v>
      </c>
      <c r="M914" t="s">
        <v>132</v>
      </c>
      <c r="R914" s="18">
        <v>15</v>
      </c>
      <c r="U914" s="1"/>
      <c r="V914" s="1" t="s">
        <v>270</v>
      </c>
      <c r="W914" s="1"/>
      <c r="X914" s="20"/>
      <c r="Y914" s="1"/>
      <c r="Z914" s="20">
        <v>19.2</v>
      </c>
      <c r="AA914" s="20"/>
      <c r="AB914" s="20"/>
      <c r="AC914" s="20">
        <f>5.14*SQRT(15)</f>
        <v>19.907134399506123</v>
      </c>
      <c r="AD914" s="20" t="s">
        <v>717</v>
      </c>
      <c r="AE914" s="20">
        <v>57</v>
      </c>
      <c r="AF914" s="20"/>
      <c r="AG914" s="20"/>
      <c r="AI914" s="20"/>
      <c r="AJ914" s="18">
        <v>13.5</v>
      </c>
      <c r="AM914" s="20">
        <v>6.77772085586298</v>
      </c>
      <c r="AN914" s="18">
        <v>4</v>
      </c>
      <c r="AO914" s="18">
        <v>26</v>
      </c>
      <c r="AP914" s="20"/>
      <c r="AS914" s="20"/>
      <c r="AV914" s="18" t="s">
        <v>184</v>
      </c>
      <c r="BE914" s="18" t="s">
        <v>130</v>
      </c>
    </row>
    <row r="915" spans="1:61">
      <c r="C915" t="s">
        <v>814</v>
      </c>
      <c r="D915" s="18" t="s">
        <v>818</v>
      </c>
      <c r="E915" t="s">
        <v>123</v>
      </c>
      <c r="G915" t="s">
        <v>324</v>
      </c>
      <c r="H915" t="s">
        <v>167</v>
      </c>
      <c r="I915" t="s">
        <v>822</v>
      </c>
      <c r="K915" t="s">
        <v>144</v>
      </c>
      <c r="L915" t="s">
        <v>821</v>
      </c>
      <c r="M915" t="s">
        <v>132</v>
      </c>
      <c r="R915" s="18">
        <v>15</v>
      </c>
      <c r="U915" s="1"/>
      <c r="V915" s="1" t="s">
        <v>270</v>
      </c>
      <c r="W915" s="1"/>
      <c r="X915" s="20"/>
      <c r="Y915" s="1"/>
      <c r="Z915" s="20">
        <v>20.87</v>
      </c>
      <c r="AA915" s="20"/>
      <c r="AB915" s="20"/>
      <c r="AC915" s="20">
        <f>3.46*SQRT(15)</f>
        <v>13.400522377877662</v>
      </c>
      <c r="AD915" s="20" t="s">
        <v>717</v>
      </c>
      <c r="AE915" s="20">
        <v>45</v>
      </c>
      <c r="AF915" s="20"/>
      <c r="AG915" s="20"/>
      <c r="AI915" s="20"/>
      <c r="AK915" s="18" t="s">
        <v>130</v>
      </c>
      <c r="AM915" s="20"/>
      <c r="AN915" s="18" t="s">
        <v>717</v>
      </c>
      <c r="AP915" s="20"/>
      <c r="AS915" s="20"/>
      <c r="AV915" s="18" t="s">
        <v>184</v>
      </c>
      <c r="BE915" s="18" t="s">
        <v>130</v>
      </c>
    </row>
    <row r="916" spans="1:61">
      <c r="A916" t="s">
        <v>823</v>
      </c>
      <c r="B916" s="55" t="s">
        <v>824</v>
      </c>
      <c r="D916" s="18" t="s">
        <v>825</v>
      </c>
      <c r="E916" t="s">
        <v>123</v>
      </c>
      <c r="G916" t="s">
        <v>283</v>
      </c>
      <c r="H916" t="s">
        <v>124</v>
      </c>
      <c r="J916" t="s">
        <v>826</v>
      </c>
      <c r="K916" t="s">
        <v>126</v>
      </c>
      <c r="M916" t="s">
        <v>132</v>
      </c>
      <c r="N916">
        <v>15</v>
      </c>
      <c r="P916">
        <v>6</v>
      </c>
      <c r="R916" s="18">
        <v>3</v>
      </c>
      <c r="S916" t="s">
        <v>683</v>
      </c>
      <c r="U916" s="1"/>
      <c r="V916" s="1"/>
      <c r="W916" s="1"/>
      <c r="X916" s="20"/>
      <c r="Y916" s="1"/>
      <c r="Z916" s="20"/>
      <c r="AA916" s="20"/>
      <c r="AB916" s="20" t="s">
        <v>184</v>
      </c>
      <c r="AC916" s="20"/>
      <c r="AD916" s="20"/>
      <c r="AE916" s="20"/>
      <c r="AF916" s="20"/>
      <c r="AG916" s="20"/>
      <c r="AI916" s="20"/>
      <c r="AL916" s="18" t="s">
        <v>184</v>
      </c>
      <c r="AM916" s="20"/>
      <c r="AP916" s="20"/>
      <c r="AS916" s="20"/>
      <c r="AV916" s="18" t="s">
        <v>184</v>
      </c>
      <c r="AZ916">
        <v>1</v>
      </c>
      <c r="BD916" s="18">
        <v>31.33</v>
      </c>
      <c r="BG916" s="18">
        <v>0.94</v>
      </c>
    </row>
    <row r="917" spans="1:61">
      <c r="D917" s="18" t="s">
        <v>825</v>
      </c>
      <c r="E917" t="s">
        <v>123</v>
      </c>
      <c r="G917" t="s">
        <v>283</v>
      </c>
      <c r="H917" t="s">
        <v>124</v>
      </c>
      <c r="J917" t="s">
        <v>826</v>
      </c>
      <c r="K917" t="s">
        <v>126</v>
      </c>
      <c r="M917" t="s">
        <v>133</v>
      </c>
      <c r="N917">
        <v>15</v>
      </c>
      <c r="P917" s="49" t="s">
        <v>827</v>
      </c>
      <c r="R917" s="18">
        <v>3</v>
      </c>
      <c r="S917" t="s">
        <v>683</v>
      </c>
      <c r="U917" s="1"/>
      <c r="V917" s="1"/>
      <c r="W917" s="1"/>
      <c r="X917" s="20"/>
      <c r="Y917" s="1"/>
      <c r="Z917" s="20"/>
      <c r="AA917" s="20"/>
      <c r="AB917" s="20" t="s">
        <v>184</v>
      </c>
      <c r="AC917" s="20"/>
      <c r="AD917" s="20"/>
      <c r="AE917" s="20"/>
      <c r="AF917" s="20"/>
      <c r="AG917" s="20"/>
      <c r="AI917" s="20"/>
      <c r="AL917" s="18" t="s">
        <v>184</v>
      </c>
      <c r="AM917" s="20"/>
      <c r="AP917" s="20"/>
      <c r="AS917" s="20"/>
      <c r="AV917" s="18" t="s">
        <v>184</v>
      </c>
      <c r="AZ917">
        <v>1</v>
      </c>
      <c r="BD917" s="18">
        <v>37.6</v>
      </c>
      <c r="BG917" s="18">
        <v>3.84</v>
      </c>
    </row>
    <row r="918" spans="1:61">
      <c r="D918" s="18" t="s">
        <v>825</v>
      </c>
      <c r="E918" t="s">
        <v>123</v>
      </c>
      <c r="G918" t="s">
        <v>283</v>
      </c>
      <c r="H918" t="s">
        <v>124</v>
      </c>
      <c r="J918" t="s">
        <v>826</v>
      </c>
      <c r="K918" t="s">
        <v>158</v>
      </c>
      <c r="L918" t="s">
        <v>158</v>
      </c>
      <c r="M918" t="s">
        <v>132</v>
      </c>
      <c r="N918">
        <v>15</v>
      </c>
      <c r="P918">
        <v>6</v>
      </c>
      <c r="R918" s="18">
        <v>3</v>
      </c>
      <c r="S918" t="s">
        <v>683</v>
      </c>
      <c r="U918" s="1"/>
      <c r="V918" s="1"/>
      <c r="W918" s="1"/>
      <c r="X918" s="20"/>
      <c r="Y918" s="1"/>
      <c r="Z918" s="20"/>
      <c r="AA918" s="20"/>
      <c r="AB918" s="20" t="s">
        <v>184</v>
      </c>
      <c r="AC918" s="20"/>
      <c r="AD918" s="20"/>
      <c r="AE918" s="20"/>
      <c r="AF918" s="20"/>
      <c r="AG918" s="20"/>
      <c r="AI918" s="20"/>
      <c r="AL918" s="18" t="s">
        <v>184</v>
      </c>
      <c r="AM918" s="20"/>
      <c r="AP918" s="20"/>
      <c r="AS918" s="20"/>
      <c r="AV918" s="18" t="s">
        <v>184</v>
      </c>
      <c r="AZ918">
        <v>1</v>
      </c>
      <c r="BD918" s="18">
        <v>43.8</v>
      </c>
      <c r="BG918" s="18">
        <v>1.8</v>
      </c>
    </row>
    <row r="919" spans="1:61">
      <c r="D919" s="18" t="s">
        <v>825</v>
      </c>
      <c r="E919" t="s">
        <v>123</v>
      </c>
      <c r="G919" t="s">
        <v>283</v>
      </c>
      <c r="H919" t="s">
        <v>124</v>
      </c>
      <c r="J919" t="s">
        <v>826</v>
      </c>
      <c r="K919" t="s">
        <v>158</v>
      </c>
      <c r="L919" t="s">
        <v>158</v>
      </c>
      <c r="M919" t="s">
        <v>133</v>
      </c>
      <c r="N919">
        <v>15</v>
      </c>
      <c r="P919" s="49" t="s">
        <v>827</v>
      </c>
      <c r="R919" s="18">
        <v>3</v>
      </c>
      <c r="S919" t="s">
        <v>683</v>
      </c>
      <c r="U919" s="1"/>
      <c r="V919" s="1"/>
      <c r="W919" s="1"/>
      <c r="X919" s="20"/>
      <c r="Y919" s="1"/>
      <c r="Z919" s="20"/>
      <c r="AA919" s="20"/>
      <c r="AB919" s="20" t="s">
        <v>184</v>
      </c>
      <c r="AC919" s="20"/>
      <c r="AD919" s="20"/>
      <c r="AE919" s="20"/>
      <c r="AF919" s="20"/>
      <c r="AG919" s="20"/>
      <c r="AI919" s="20"/>
      <c r="AL919" s="18" t="s">
        <v>184</v>
      </c>
      <c r="AM919" s="20"/>
      <c r="AP919" s="20"/>
      <c r="AS919" s="20"/>
      <c r="AV919" s="18" t="s">
        <v>184</v>
      </c>
      <c r="AZ919">
        <v>1</v>
      </c>
      <c r="BD919" s="18">
        <v>62.6</v>
      </c>
      <c r="BG919" s="18">
        <v>3.72</v>
      </c>
    </row>
    <row r="920" spans="1:61">
      <c r="A920" s="50" t="s">
        <v>828</v>
      </c>
      <c r="B920" s="55" t="s">
        <v>829</v>
      </c>
      <c r="C920" t="s">
        <v>185</v>
      </c>
      <c r="D920" s="18" t="s">
        <v>830</v>
      </c>
      <c r="E920" t="s">
        <v>123</v>
      </c>
      <c r="G920" t="s">
        <v>324</v>
      </c>
      <c r="H920" t="s">
        <v>167</v>
      </c>
      <c r="K920" t="s">
        <v>126</v>
      </c>
      <c r="N920" s="49" t="s">
        <v>831</v>
      </c>
      <c r="O920" t="s">
        <v>384</v>
      </c>
      <c r="P920">
        <v>9</v>
      </c>
      <c r="R920" s="18">
        <v>3</v>
      </c>
      <c r="S920" t="s">
        <v>129</v>
      </c>
      <c r="U920" s="1" t="s">
        <v>129</v>
      </c>
      <c r="V920" s="1"/>
      <c r="W920" s="1"/>
      <c r="X920" s="20"/>
      <c r="Y920" s="1"/>
      <c r="Z920" s="20"/>
      <c r="AA920" s="20"/>
      <c r="AB920" s="20" t="s">
        <v>184</v>
      </c>
      <c r="AC920" s="23"/>
      <c r="AD920" s="20"/>
      <c r="AE920" s="20"/>
      <c r="AF920" s="20"/>
      <c r="AG920" s="20"/>
      <c r="AI920" s="20"/>
      <c r="AJ920" s="18">
        <v>0.23</v>
      </c>
      <c r="AM920" s="23"/>
      <c r="AP920" s="20"/>
      <c r="AS920" s="20"/>
      <c r="AV920" s="18" t="s">
        <v>184</v>
      </c>
      <c r="AW920" s="19"/>
      <c r="AZ920">
        <v>5.8999999999999997E-2</v>
      </c>
      <c r="BC920">
        <v>0.19800000000000001</v>
      </c>
      <c r="BD920" s="18">
        <v>0.02</v>
      </c>
      <c r="BG920" s="19"/>
    </row>
    <row r="921" spans="1:61">
      <c r="C921" t="s">
        <v>185</v>
      </c>
      <c r="D921" s="18" t="s">
        <v>830</v>
      </c>
      <c r="E921" t="s">
        <v>123</v>
      </c>
      <c r="G921" t="s">
        <v>324</v>
      </c>
      <c r="H921" t="s">
        <v>167</v>
      </c>
      <c r="K921" t="s">
        <v>126</v>
      </c>
      <c r="N921" s="49" t="s">
        <v>831</v>
      </c>
      <c r="O921" t="s">
        <v>384</v>
      </c>
      <c r="P921">
        <v>9</v>
      </c>
      <c r="R921" s="18">
        <v>3</v>
      </c>
      <c r="S921" t="s">
        <v>129</v>
      </c>
      <c r="U921" s="1" t="s">
        <v>129</v>
      </c>
      <c r="V921" s="1"/>
      <c r="W921" s="1"/>
      <c r="X921" s="20"/>
      <c r="Y921" s="1"/>
      <c r="Z921" s="20"/>
      <c r="AA921" s="20"/>
      <c r="AB921" s="20" t="s">
        <v>184</v>
      </c>
      <c r="AC921" s="23"/>
      <c r="AD921" s="20"/>
      <c r="AE921" s="20"/>
      <c r="AF921" s="20"/>
      <c r="AG921" s="20"/>
      <c r="AI921" s="20"/>
      <c r="AJ921" s="18">
        <v>7.0000000000000007E-2</v>
      </c>
      <c r="AM921" s="23"/>
      <c r="AP921" s="20"/>
      <c r="AS921" s="20"/>
      <c r="AV921" s="18" t="s">
        <v>184</v>
      </c>
      <c r="AW921" s="19"/>
      <c r="AZ921">
        <v>5.8999999999999997E-2</v>
      </c>
      <c r="BC921">
        <v>0.19800000000000001</v>
      </c>
      <c r="BD921" s="18">
        <v>0.01</v>
      </c>
      <c r="BG921" s="19"/>
    </row>
    <row r="922" spans="1:61">
      <c r="C922" t="s">
        <v>185</v>
      </c>
      <c r="D922" s="18" t="s">
        <v>830</v>
      </c>
      <c r="E922" t="s">
        <v>123</v>
      </c>
      <c r="G922" t="s">
        <v>324</v>
      </c>
      <c r="H922" t="s">
        <v>167</v>
      </c>
      <c r="K922" t="s">
        <v>126</v>
      </c>
      <c r="N922" s="49" t="s">
        <v>831</v>
      </c>
      <c r="O922" t="s">
        <v>384</v>
      </c>
      <c r="P922">
        <v>9</v>
      </c>
      <c r="R922" s="18">
        <v>3</v>
      </c>
      <c r="S922" t="s">
        <v>129</v>
      </c>
      <c r="U922" s="1" t="s">
        <v>129</v>
      </c>
      <c r="V922" s="1"/>
      <c r="W922" s="1"/>
      <c r="X922" s="20"/>
      <c r="Y922" s="1"/>
      <c r="Z922" s="20"/>
      <c r="AA922" s="20"/>
      <c r="AB922" s="20" t="s">
        <v>184</v>
      </c>
      <c r="AC922" s="23"/>
      <c r="AD922" s="20"/>
      <c r="AE922" s="20"/>
      <c r="AF922" s="20"/>
      <c r="AG922" s="20"/>
      <c r="AI922" s="20"/>
      <c r="AJ922" s="18">
        <v>0.08</v>
      </c>
      <c r="AM922" s="23"/>
      <c r="AP922" s="20"/>
      <c r="AS922" s="20"/>
      <c r="AV922" s="18" t="s">
        <v>184</v>
      </c>
      <c r="AW922" s="19"/>
      <c r="AZ922">
        <v>5.8999999999999997E-2</v>
      </c>
      <c r="BC922">
        <v>0.19800000000000001</v>
      </c>
      <c r="BD922" s="18">
        <v>0.02</v>
      </c>
      <c r="BG922" s="19"/>
    </row>
    <row r="923" spans="1:61">
      <c r="C923" t="s">
        <v>185</v>
      </c>
      <c r="D923" s="18" t="s">
        <v>830</v>
      </c>
      <c r="E923" t="s">
        <v>123</v>
      </c>
      <c r="G923" t="s">
        <v>324</v>
      </c>
      <c r="H923" t="s">
        <v>167</v>
      </c>
      <c r="K923" t="s">
        <v>126</v>
      </c>
      <c r="N923" s="49" t="s">
        <v>831</v>
      </c>
      <c r="O923" t="s">
        <v>384</v>
      </c>
      <c r="P923">
        <v>9</v>
      </c>
      <c r="R923" s="18">
        <v>3</v>
      </c>
      <c r="S923" t="s">
        <v>129</v>
      </c>
      <c r="U923" s="1" t="s">
        <v>129</v>
      </c>
      <c r="V923" s="1"/>
      <c r="W923" s="1"/>
      <c r="X923" s="20"/>
      <c r="Y923" s="1"/>
      <c r="Z923" s="20"/>
      <c r="AA923" s="20"/>
      <c r="AB923" s="20" t="s">
        <v>184</v>
      </c>
      <c r="AC923" s="23"/>
      <c r="AD923" s="20"/>
      <c r="AE923" s="20"/>
      <c r="AF923" s="20"/>
      <c r="AG923" s="20"/>
      <c r="AI923" s="20"/>
      <c r="AK923" s="18" t="s">
        <v>130</v>
      </c>
      <c r="AM923" s="23"/>
      <c r="AP923" s="20"/>
      <c r="AS923" s="20"/>
      <c r="AV923" s="18" t="s">
        <v>184</v>
      </c>
      <c r="AW923" s="19"/>
      <c r="AZ923">
        <v>5.8999999999999997E-2</v>
      </c>
      <c r="BC923">
        <v>0.19800000000000001</v>
      </c>
      <c r="BD923" s="18">
        <v>0.01</v>
      </c>
      <c r="BG923" s="19"/>
    </row>
    <row r="924" spans="1:61">
      <c r="C924" t="s">
        <v>185</v>
      </c>
      <c r="D924" s="18" t="s">
        <v>830</v>
      </c>
      <c r="E924" t="s">
        <v>123</v>
      </c>
      <c r="G924" t="s">
        <v>324</v>
      </c>
      <c r="H924" t="s">
        <v>167</v>
      </c>
      <c r="K924" t="s">
        <v>182</v>
      </c>
      <c r="L924" t="s">
        <v>183</v>
      </c>
      <c r="N924" s="49" t="s">
        <v>831</v>
      </c>
      <c r="O924" t="s">
        <v>384</v>
      </c>
      <c r="P924">
        <v>8</v>
      </c>
      <c r="R924" s="18">
        <v>3</v>
      </c>
      <c r="S924" t="s">
        <v>129</v>
      </c>
      <c r="U924" s="1" t="s">
        <v>129</v>
      </c>
      <c r="V924" s="1"/>
      <c r="W924" s="1"/>
      <c r="X924" s="20"/>
      <c r="Y924" s="1"/>
      <c r="Z924" s="20"/>
      <c r="AA924" s="20"/>
      <c r="AB924" s="20" t="s">
        <v>184</v>
      </c>
      <c r="AC924" s="23"/>
      <c r="AD924" s="20"/>
      <c r="AE924" s="20"/>
      <c r="AF924" s="20"/>
      <c r="AG924" s="20"/>
      <c r="AI924" s="20"/>
      <c r="AK924" s="18" t="s">
        <v>130</v>
      </c>
      <c r="AM924" s="23"/>
      <c r="AP924" s="20"/>
      <c r="AS924" s="20"/>
      <c r="AV924" s="18" t="s">
        <v>184</v>
      </c>
      <c r="AW924" s="19"/>
      <c r="AZ924">
        <v>5.8999999999999997E-2</v>
      </c>
      <c r="BC924">
        <v>0.19800000000000001</v>
      </c>
      <c r="BD924" s="18">
        <v>7.0000000000000007E-2</v>
      </c>
      <c r="BG924" s="19"/>
    </row>
    <row r="925" spans="1:61">
      <c r="C925" t="s">
        <v>185</v>
      </c>
      <c r="D925" s="18" t="s">
        <v>830</v>
      </c>
      <c r="E925" t="s">
        <v>123</v>
      </c>
      <c r="G925" t="s">
        <v>324</v>
      </c>
      <c r="H925" t="s">
        <v>167</v>
      </c>
      <c r="K925" t="s">
        <v>182</v>
      </c>
      <c r="L925" t="s">
        <v>183</v>
      </c>
      <c r="N925" s="49" t="s">
        <v>831</v>
      </c>
      <c r="O925" t="s">
        <v>384</v>
      </c>
      <c r="P925">
        <v>8</v>
      </c>
      <c r="R925" s="18">
        <v>3</v>
      </c>
      <c r="S925" t="s">
        <v>129</v>
      </c>
      <c r="U925" s="1" t="s">
        <v>129</v>
      </c>
      <c r="V925" s="1"/>
      <c r="W925" s="1"/>
      <c r="X925" s="20"/>
      <c r="Y925" s="1"/>
      <c r="Z925" s="20"/>
      <c r="AA925" s="20"/>
      <c r="AB925" s="20" t="s">
        <v>184</v>
      </c>
      <c r="AC925" s="23"/>
      <c r="AD925" s="20"/>
      <c r="AE925" s="20"/>
      <c r="AF925" s="20"/>
      <c r="AG925" s="20"/>
      <c r="AI925" s="20"/>
      <c r="AK925" s="18" t="s">
        <v>130</v>
      </c>
      <c r="AM925" s="23"/>
      <c r="AP925" s="20"/>
      <c r="AS925" s="20"/>
      <c r="AV925" s="18" t="s">
        <v>184</v>
      </c>
      <c r="AW925" s="19"/>
      <c r="AZ925">
        <v>5.8999999999999997E-2</v>
      </c>
      <c r="BC925">
        <v>0.19800000000000001</v>
      </c>
      <c r="BD925" s="18">
        <v>0.01</v>
      </c>
      <c r="BG925" s="19"/>
    </row>
    <row r="926" spans="1:61">
      <c r="C926" t="s">
        <v>185</v>
      </c>
      <c r="D926" s="18" t="s">
        <v>830</v>
      </c>
      <c r="E926" t="s">
        <v>123</v>
      </c>
      <c r="G926" t="s">
        <v>324</v>
      </c>
      <c r="H926" t="s">
        <v>167</v>
      </c>
      <c r="K926" t="s">
        <v>182</v>
      </c>
      <c r="L926" t="s">
        <v>183</v>
      </c>
      <c r="N926" s="49" t="s">
        <v>831</v>
      </c>
      <c r="O926" t="s">
        <v>384</v>
      </c>
      <c r="P926">
        <v>8</v>
      </c>
      <c r="R926" s="18">
        <v>3</v>
      </c>
      <c r="S926" t="s">
        <v>129</v>
      </c>
      <c r="U926" s="1" t="s">
        <v>129</v>
      </c>
      <c r="V926" s="1"/>
      <c r="W926" s="1"/>
      <c r="X926" s="20"/>
      <c r="Y926" s="1"/>
      <c r="Z926" s="20"/>
      <c r="AA926" s="20"/>
      <c r="AB926" s="20" t="s">
        <v>184</v>
      </c>
      <c r="AC926" s="23"/>
      <c r="AD926" s="20"/>
      <c r="AE926" s="20"/>
      <c r="AF926" s="20"/>
      <c r="AG926" s="20"/>
      <c r="AI926" s="20"/>
      <c r="AK926" s="18" t="s">
        <v>130</v>
      </c>
      <c r="AM926" s="23"/>
      <c r="AP926" s="20"/>
      <c r="AS926" s="20"/>
      <c r="AV926" s="18" t="s">
        <v>184</v>
      </c>
      <c r="AW926" s="19"/>
      <c r="AZ926">
        <v>5.8999999999999997E-2</v>
      </c>
      <c r="BC926">
        <v>0.19800000000000001</v>
      </c>
      <c r="BD926" s="18">
        <v>0.01</v>
      </c>
      <c r="BG926" s="19"/>
    </row>
    <row r="927" spans="1:61">
      <c r="C927" t="s">
        <v>185</v>
      </c>
      <c r="D927" s="18" t="s">
        <v>830</v>
      </c>
      <c r="E927" t="s">
        <v>123</v>
      </c>
      <c r="G927" t="s">
        <v>324</v>
      </c>
      <c r="H927" t="s">
        <v>167</v>
      </c>
      <c r="K927" t="s">
        <v>182</v>
      </c>
      <c r="L927" t="s">
        <v>183</v>
      </c>
      <c r="N927" s="49" t="s">
        <v>831</v>
      </c>
      <c r="O927" t="s">
        <v>384</v>
      </c>
      <c r="P927">
        <v>8</v>
      </c>
      <c r="R927" s="18">
        <v>3</v>
      </c>
      <c r="S927" t="s">
        <v>129</v>
      </c>
      <c r="U927" s="1" t="s">
        <v>129</v>
      </c>
      <c r="V927" s="1"/>
      <c r="W927" s="1"/>
      <c r="X927" s="20"/>
      <c r="Y927" s="1"/>
      <c r="Z927" s="20"/>
      <c r="AA927" s="20"/>
      <c r="AB927" s="20" t="s">
        <v>184</v>
      </c>
      <c r="AC927" s="23"/>
      <c r="AD927" s="20"/>
      <c r="AE927" s="20"/>
      <c r="AF927" s="20"/>
      <c r="AG927" s="20"/>
      <c r="AI927" s="20"/>
      <c r="AK927" s="18" t="s">
        <v>130</v>
      </c>
      <c r="AM927" s="23"/>
      <c r="AP927" s="20"/>
      <c r="AS927" s="20"/>
      <c r="AV927" s="18" t="s">
        <v>184</v>
      </c>
      <c r="AW927" s="19"/>
      <c r="AZ927">
        <v>5.8999999999999997E-2</v>
      </c>
      <c r="BC927">
        <v>0.19800000000000001</v>
      </c>
      <c r="BD927" s="18">
        <v>0.03</v>
      </c>
      <c r="BG927" s="19"/>
    </row>
    <row r="928" spans="1:61">
      <c r="A928" t="s">
        <v>832</v>
      </c>
      <c r="B928" s="55" t="s">
        <v>833</v>
      </c>
      <c r="D928" s="18" t="s">
        <v>834</v>
      </c>
      <c r="E928" t="s">
        <v>222</v>
      </c>
      <c r="G928" t="s">
        <v>283</v>
      </c>
      <c r="H928" t="s">
        <v>819</v>
      </c>
      <c r="I928" t="s">
        <v>757</v>
      </c>
      <c r="K928" t="s">
        <v>126</v>
      </c>
      <c r="M928" t="s">
        <v>835</v>
      </c>
      <c r="O928">
        <v>150</v>
      </c>
      <c r="P928">
        <v>7</v>
      </c>
      <c r="Q928">
        <v>1.6</v>
      </c>
      <c r="R928" s="18">
        <v>3</v>
      </c>
      <c r="S928" t="s">
        <v>129</v>
      </c>
      <c r="T928">
        <v>3.4000000000000002E-2</v>
      </c>
      <c r="U928" t="s">
        <v>129</v>
      </c>
      <c r="V928" t="s">
        <v>129</v>
      </c>
      <c r="W928" s="1"/>
      <c r="X928" s="20"/>
      <c r="Y928" s="1">
        <v>0.10299999999999999</v>
      </c>
      <c r="Z928" s="20">
        <v>0.6</v>
      </c>
      <c r="AA928" s="20"/>
      <c r="AB928" s="20"/>
      <c r="AC928" s="20">
        <v>0.03</v>
      </c>
      <c r="AD928" s="20"/>
      <c r="AE928" s="20"/>
      <c r="AF928" s="20">
        <v>0.107</v>
      </c>
      <c r="AG928" s="20"/>
      <c r="AH928" s="20"/>
      <c r="AI928" s="20">
        <v>0.32600000000000001</v>
      </c>
      <c r="AJ928" s="20">
        <v>1.18</v>
      </c>
      <c r="AK928" s="20"/>
      <c r="AL928" s="20"/>
      <c r="AM928" s="20">
        <v>0.17</v>
      </c>
      <c r="AP928" s="20">
        <v>2.5000000000000001E-2</v>
      </c>
      <c r="AR928" s="1"/>
      <c r="AS928" s="20">
        <v>7.6999999999999999E-2</v>
      </c>
      <c r="AT928" s="20">
        <v>0.36</v>
      </c>
      <c r="AU928" s="20"/>
      <c r="AV928" s="20"/>
      <c r="AW928" s="20">
        <v>0.05</v>
      </c>
      <c r="AZ928">
        <v>0.01</v>
      </c>
      <c r="BB928" s="1"/>
      <c r="BC928">
        <v>3.1E-2</v>
      </c>
      <c r="BD928" s="20">
        <v>0.95</v>
      </c>
      <c r="BE928" s="20"/>
      <c r="BF928" s="20"/>
      <c r="BG928" s="20">
        <v>0.05</v>
      </c>
    </row>
    <row r="929" spans="1:59">
      <c r="D929" s="18" t="s">
        <v>834</v>
      </c>
      <c r="E929" t="s">
        <v>222</v>
      </c>
      <c r="G929" t="s">
        <v>283</v>
      </c>
      <c r="H929" t="s">
        <v>167</v>
      </c>
      <c r="I929" t="s">
        <v>836</v>
      </c>
      <c r="K929" t="s">
        <v>126</v>
      </c>
      <c r="M929" t="s">
        <v>837</v>
      </c>
      <c r="O929">
        <v>150</v>
      </c>
      <c r="P929">
        <v>7</v>
      </c>
      <c r="Q929">
        <v>4.75</v>
      </c>
      <c r="R929" s="18">
        <v>3</v>
      </c>
      <c r="S929" t="s">
        <v>129</v>
      </c>
      <c r="T929">
        <v>3.4000000000000002E-2</v>
      </c>
      <c r="U929" t="s">
        <v>129</v>
      </c>
      <c r="V929" t="s">
        <v>129</v>
      </c>
      <c r="W929" s="1"/>
      <c r="X929" s="20"/>
      <c r="Y929" s="1">
        <v>0.10299999999999999</v>
      </c>
      <c r="Z929" s="20">
        <v>1.39</v>
      </c>
      <c r="AA929" s="20"/>
      <c r="AB929" s="20"/>
      <c r="AC929" s="20">
        <v>0.04</v>
      </c>
      <c r="AD929" s="20"/>
      <c r="AE929" s="20"/>
      <c r="AF929" s="20">
        <v>0.107</v>
      </c>
      <c r="AG929" s="20"/>
      <c r="AH929" s="20"/>
      <c r="AI929" s="20">
        <v>0.32600000000000001</v>
      </c>
      <c r="AJ929" s="20">
        <v>3.47</v>
      </c>
      <c r="AK929" s="20"/>
      <c r="AL929" s="20"/>
      <c r="AM929" s="20">
        <v>0.51</v>
      </c>
      <c r="AP929" s="20">
        <v>2.5000000000000001E-2</v>
      </c>
      <c r="AR929" s="1"/>
      <c r="AS929" s="20">
        <v>7.6999999999999999E-2</v>
      </c>
      <c r="AT929" s="20">
        <v>1.1000000000000001</v>
      </c>
      <c r="AU929" s="20"/>
      <c r="AV929" s="20"/>
      <c r="AW929" s="20">
        <v>0.41</v>
      </c>
      <c r="AZ929">
        <v>0.01</v>
      </c>
      <c r="BB929" s="1"/>
      <c r="BC929">
        <v>3.1E-2</v>
      </c>
      <c r="BD929" s="20">
        <v>1.18</v>
      </c>
      <c r="BE929" s="20"/>
      <c r="BF929" s="20"/>
      <c r="BG929" s="20">
        <v>0.08</v>
      </c>
    </row>
    <row r="930" spans="1:59">
      <c r="D930" s="18" t="s">
        <v>834</v>
      </c>
      <c r="E930" t="s">
        <v>222</v>
      </c>
      <c r="G930" t="s">
        <v>283</v>
      </c>
      <c r="H930" t="s">
        <v>167</v>
      </c>
      <c r="I930" t="s">
        <v>838</v>
      </c>
      <c r="K930" t="s">
        <v>126</v>
      </c>
      <c r="M930" t="s">
        <v>839</v>
      </c>
      <c r="O930">
        <v>150</v>
      </c>
      <c r="P930">
        <v>7</v>
      </c>
      <c r="Q930">
        <v>3.17</v>
      </c>
      <c r="R930" s="18">
        <v>3</v>
      </c>
      <c r="S930" t="s">
        <v>129</v>
      </c>
      <c r="T930">
        <v>3.4000000000000002E-2</v>
      </c>
      <c r="U930" t="s">
        <v>129</v>
      </c>
      <c r="V930" t="s">
        <v>129</v>
      </c>
      <c r="W930" s="1"/>
      <c r="X930" s="20"/>
      <c r="Y930" s="1">
        <v>0.10299999999999999</v>
      </c>
      <c r="Z930" s="20">
        <v>0.91</v>
      </c>
      <c r="AA930" s="20"/>
      <c r="AB930" s="20"/>
      <c r="AC930" s="20">
        <v>0.1</v>
      </c>
      <c r="AD930" s="20"/>
      <c r="AE930" s="20"/>
      <c r="AF930" s="20">
        <v>0.107</v>
      </c>
      <c r="AG930" s="20"/>
      <c r="AH930" s="20"/>
      <c r="AI930" s="20">
        <v>0.32600000000000001</v>
      </c>
      <c r="AJ930" s="20">
        <v>5.99</v>
      </c>
      <c r="AK930" s="20"/>
      <c r="AL930" s="20"/>
      <c r="AM930" s="20">
        <v>0.26</v>
      </c>
      <c r="AP930" s="20">
        <v>2.5000000000000001E-2</v>
      </c>
      <c r="AR930" s="1"/>
      <c r="AS930" s="20">
        <v>7.6999999999999999E-2</v>
      </c>
      <c r="AT930" s="20">
        <v>1.18</v>
      </c>
      <c r="AU930" s="20"/>
      <c r="AV930" s="20"/>
      <c r="AW930" s="20">
        <v>0.11</v>
      </c>
      <c r="AZ930">
        <v>0.01</v>
      </c>
      <c r="BB930" s="1"/>
      <c r="BC930">
        <v>3.1E-2</v>
      </c>
      <c r="BD930" s="20">
        <v>1.01</v>
      </c>
      <c r="BE930" s="20"/>
      <c r="BF930" s="20"/>
      <c r="BG930" s="20">
        <v>0.22</v>
      </c>
    </row>
    <row r="931" spans="1:59">
      <c r="D931" s="18" t="s">
        <v>834</v>
      </c>
      <c r="E931" t="s">
        <v>222</v>
      </c>
      <c r="G931" t="s">
        <v>283</v>
      </c>
      <c r="H931" t="s">
        <v>819</v>
      </c>
      <c r="I931" t="s">
        <v>757</v>
      </c>
      <c r="K931" t="s">
        <v>126</v>
      </c>
      <c r="M931" t="s">
        <v>840</v>
      </c>
      <c r="O931">
        <v>250</v>
      </c>
      <c r="P931">
        <v>7</v>
      </c>
      <c r="Q931">
        <v>1.6</v>
      </c>
      <c r="R931" s="18">
        <v>3</v>
      </c>
      <c r="S931" t="s">
        <v>129</v>
      </c>
      <c r="T931">
        <v>3.4000000000000002E-2</v>
      </c>
      <c r="U931" t="s">
        <v>129</v>
      </c>
      <c r="V931" t="s">
        <v>129</v>
      </c>
      <c r="W931" s="1"/>
      <c r="X931" s="20"/>
      <c r="Y931" s="1">
        <v>0.10299999999999999</v>
      </c>
      <c r="Z931" s="20">
        <v>2.67</v>
      </c>
      <c r="AA931" s="20"/>
      <c r="AB931" s="20"/>
      <c r="AC931" s="20">
        <v>0.17</v>
      </c>
      <c r="AD931" s="20"/>
      <c r="AE931" s="20"/>
      <c r="AF931" s="20">
        <v>0.107</v>
      </c>
      <c r="AG931" s="20"/>
      <c r="AH931" s="20"/>
      <c r="AI931" s="20">
        <v>0.32600000000000001</v>
      </c>
      <c r="AJ931" s="20">
        <v>5.77</v>
      </c>
      <c r="AK931" s="20"/>
      <c r="AL931" s="20"/>
      <c r="AM931" s="20">
        <v>0.33</v>
      </c>
      <c r="AP931" s="20">
        <v>2.5000000000000001E-2</v>
      </c>
      <c r="AR931" s="1"/>
      <c r="AS931" s="20">
        <v>7.6999999999999999E-2</v>
      </c>
      <c r="AT931" s="20">
        <v>0.8</v>
      </c>
      <c r="AU931" s="20"/>
      <c r="AV931" s="20"/>
      <c r="AW931" s="20">
        <v>0.06</v>
      </c>
      <c r="AZ931">
        <v>0.01</v>
      </c>
      <c r="BB931" s="1"/>
      <c r="BC931">
        <v>3.1E-2</v>
      </c>
      <c r="BD931" s="20">
        <v>3.72</v>
      </c>
      <c r="BE931" s="20"/>
      <c r="BF931" s="20"/>
      <c r="BG931" s="20">
        <v>0.27</v>
      </c>
    </row>
    <row r="932" spans="1:59">
      <c r="D932" s="18" t="s">
        <v>834</v>
      </c>
      <c r="E932" t="s">
        <v>222</v>
      </c>
      <c r="G932" t="s">
        <v>283</v>
      </c>
      <c r="H932" t="s">
        <v>167</v>
      </c>
      <c r="I932" t="s">
        <v>836</v>
      </c>
      <c r="K932" t="s">
        <v>126</v>
      </c>
      <c r="M932" t="s">
        <v>841</v>
      </c>
      <c r="O932">
        <v>250</v>
      </c>
      <c r="P932">
        <v>7</v>
      </c>
      <c r="Q932">
        <v>4.75</v>
      </c>
      <c r="R932" s="18">
        <v>3</v>
      </c>
      <c r="S932" t="s">
        <v>129</v>
      </c>
      <c r="T932">
        <v>3.4000000000000002E-2</v>
      </c>
      <c r="U932" t="s">
        <v>129</v>
      </c>
      <c r="V932" t="s">
        <v>129</v>
      </c>
      <c r="W932" s="1"/>
      <c r="X932" s="20"/>
      <c r="Y932" s="1">
        <v>0.10299999999999999</v>
      </c>
      <c r="Z932" s="20">
        <v>3.3</v>
      </c>
      <c r="AA932" s="20"/>
      <c r="AB932" s="20"/>
      <c r="AC932" s="20">
        <v>0.26</v>
      </c>
      <c r="AD932" s="20"/>
      <c r="AE932" s="20"/>
      <c r="AF932" s="20">
        <v>0.107</v>
      </c>
      <c r="AG932" s="20"/>
      <c r="AH932" s="20"/>
      <c r="AI932" s="20">
        <v>0.32600000000000001</v>
      </c>
      <c r="AJ932" s="20">
        <v>7.42</v>
      </c>
      <c r="AK932" s="20"/>
      <c r="AL932" s="20"/>
      <c r="AM932" s="20">
        <v>0.3</v>
      </c>
      <c r="AP932" s="20">
        <v>2.5000000000000001E-2</v>
      </c>
      <c r="AR932" s="1"/>
      <c r="AS932" s="20">
        <v>7.6999999999999999E-2</v>
      </c>
      <c r="AT932" s="20">
        <v>10.220000000000001</v>
      </c>
      <c r="AU932" s="20"/>
      <c r="AV932" s="20"/>
      <c r="AW932" s="20">
        <v>0.77</v>
      </c>
      <c r="AZ932">
        <v>0.01</v>
      </c>
      <c r="BB932" s="1"/>
      <c r="BC932">
        <v>3.1E-2</v>
      </c>
      <c r="BD932" s="20">
        <v>9.32</v>
      </c>
      <c r="BE932" s="20"/>
      <c r="BF932" s="20"/>
      <c r="BG932" s="20">
        <v>0.51</v>
      </c>
    </row>
    <row r="933" spans="1:59">
      <c r="D933" s="18" t="s">
        <v>834</v>
      </c>
      <c r="E933" t="s">
        <v>222</v>
      </c>
      <c r="G933" t="s">
        <v>283</v>
      </c>
      <c r="H933" t="s">
        <v>167</v>
      </c>
      <c r="I933" t="s">
        <v>838</v>
      </c>
      <c r="K933" t="s">
        <v>126</v>
      </c>
      <c r="M933" t="s">
        <v>842</v>
      </c>
      <c r="O933">
        <v>250</v>
      </c>
      <c r="P933">
        <v>7</v>
      </c>
      <c r="Q933">
        <v>3.17</v>
      </c>
      <c r="R933" s="18">
        <v>3</v>
      </c>
      <c r="S933" t="s">
        <v>129</v>
      </c>
      <c r="T933">
        <v>3.4000000000000002E-2</v>
      </c>
      <c r="U933" t="s">
        <v>129</v>
      </c>
      <c r="V933" t="s">
        <v>129</v>
      </c>
      <c r="W933" s="1"/>
      <c r="X933" s="20"/>
      <c r="Y933" s="1">
        <v>0.10299999999999999</v>
      </c>
      <c r="Z933" s="20">
        <v>3.82</v>
      </c>
      <c r="AA933" s="20"/>
      <c r="AB933" s="20"/>
      <c r="AC933" s="20">
        <v>0.24</v>
      </c>
      <c r="AD933" s="20"/>
      <c r="AE933" s="20"/>
      <c r="AF933" s="20">
        <v>0.107</v>
      </c>
      <c r="AG933" s="20"/>
      <c r="AH933" s="20"/>
      <c r="AI933" s="20">
        <v>0.32600000000000001</v>
      </c>
      <c r="AJ933" s="20">
        <v>10.85</v>
      </c>
      <c r="AK933" s="20"/>
      <c r="AL933" s="20"/>
      <c r="AM933" s="20">
        <v>0.63</v>
      </c>
      <c r="AP933" s="20">
        <v>2.5000000000000001E-2</v>
      </c>
      <c r="AR933" s="1"/>
      <c r="AS933" s="20">
        <v>7.6999999999999999E-2</v>
      </c>
      <c r="AT933" s="20">
        <v>13.47</v>
      </c>
      <c r="AU933" s="20"/>
      <c r="AV933" s="20"/>
      <c r="AW933" s="20">
        <v>0.4</v>
      </c>
      <c r="AZ933">
        <v>0.01</v>
      </c>
      <c r="BB933" s="1"/>
      <c r="BC933">
        <v>3.1E-2</v>
      </c>
      <c r="BD933" s="20">
        <v>4.49</v>
      </c>
      <c r="BE933" s="20"/>
      <c r="BF933" s="20"/>
      <c r="BG933" s="20">
        <v>0.54</v>
      </c>
    </row>
    <row r="934" spans="1:59">
      <c r="D934" s="18" t="s">
        <v>834</v>
      </c>
      <c r="E934" t="s">
        <v>222</v>
      </c>
      <c r="G934" t="s">
        <v>283</v>
      </c>
      <c r="H934" t="s">
        <v>819</v>
      </c>
      <c r="I934" t="s">
        <v>757</v>
      </c>
      <c r="K934" t="s">
        <v>126</v>
      </c>
      <c r="M934" t="s">
        <v>843</v>
      </c>
      <c r="O934">
        <v>350</v>
      </c>
      <c r="P934">
        <v>7</v>
      </c>
      <c r="Q934">
        <v>1.6</v>
      </c>
      <c r="R934" s="18">
        <v>3</v>
      </c>
      <c r="S934" t="s">
        <v>129</v>
      </c>
      <c r="T934">
        <v>3.4000000000000002E-2</v>
      </c>
      <c r="U934" t="s">
        <v>129</v>
      </c>
      <c r="V934" t="s">
        <v>129</v>
      </c>
      <c r="W934" s="1"/>
      <c r="X934" s="20"/>
      <c r="Y934" s="1">
        <v>0.10299999999999999</v>
      </c>
      <c r="Z934" s="20">
        <v>4.5999999999999996</v>
      </c>
      <c r="AA934" s="20"/>
      <c r="AB934" s="20"/>
      <c r="AC934" s="20">
        <v>0.2</v>
      </c>
      <c r="AD934" s="20"/>
      <c r="AE934" s="20"/>
      <c r="AF934" s="20">
        <v>0.107</v>
      </c>
      <c r="AG934" s="20"/>
      <c r="AH934" s="20"/>
      <c r="AI934" s="20">
        <v>0.32600000000000001</v>
      </c>
      <c r="AJ934" s="20">
        <v>16.89</v>
      </c>
      <c r="AK934" s="20"/>
      <c r="AL934" s="20"/>
      <c r="AM934" s="20">
        <v>0.83</v>
      </c>
      <c r="AP934" s="20">
        <v>2.5000000000000001E-2</v>
      </c>
      <c r="AR934" s="1"/>
      <c r="AS934" s="20">
        <v>7.6999999999999999E-2</v>
      </c>
      <c r="AT934" s="20">
        <v>3.59</v>
      </c>
      <c r="AU934" s="20"/>
      <c r="AV934" s="20"/>
      <c r="AW934" s="20">
        <v>0.04</v>
      </c>
      <c r="AZ934">
        <v>0.01</v>
      </c>
      <c r="BB934" s="1"/>
      <c r="BC934">
        <v>3.1E-2</v>
      </c>
      <c r="BD934" s="20">
        <v>18.64</v>
      </c>
      <c r="BE934" s="20"/>
      <c r="BF934" s="20"/>
      <c r="BG934" s="20">
        <v>1.21</v>
      </c>
    </row>
    <row r="935" spans="1:59">
      <c r="D935" s="18" t="s">
        <v>834</v>
      </c>
      <c r="E935" t="s">
        <v>222</v>
      </c>
      <c r="G935" t="s">
        <v>283</v>
      </c>
      <c r="H935" t="s">
        <v>167</v>
      </c>
      <c r="I935" t="s">
        <v>836</v>
      </c>
      <c r="K935" t="s">
        <v>126</v>
      </c>
      <c r="M935" t="s">
        <v>844</v>
      </c>
      <c r="O935">
        <v>350</v>
      </c>
      <c r="P935">
        <v>7</v>
      </c>
      <c r="Q935">
        <v>4.75</v>
      </c>
      <c r="R935" s="18">
        <v>3</v>
      </c>
      <c r="S935" t="s">
        <v>129</v>
      </c>
      <c r="T935">
        <v>3.4000000000000002E-2</v>
      </c>
      <c r="U935" t="s">
        <v>129</v>
      </c>
      <c r="V935" t="s">
        <v>129</v>
      </c>
      <c r="W935" s="1"/>
      <c r="X935" s="20"/>
      <c r="Y935" s="1">
        <v>0.10299999999999999</v>
      </c>
      <c r="Z935" s="20">
        <v>5.21</v>
      </c>
      <c r="AA935" s="20"/>
      <c r="AB935" s="20"/>
      <c r="AC935" s="20">
        <v>0.17</v>
      </c>
      <c r="AD935" s="20"/>
      <c r="AE935" s="20"/>
      <c r="AF935" s="20">
        <v>0.107</v>
      </c>
      <c r="AG935" s="20"/>
      <c r="AH935" s="20"/>
      <c r="AI935" s="20">
        <v>0.32600000000000001</v>
      </c>
      <c r="AJ935" s="20">
        <v>12.63</v>
      </c>
      <c r="AK935" s="20"/>
      <c r="AL935" s="20"/>
      <c r="AM935" s="20">
        <v>0.8</v>
      </c>
      <c r="AP935" s="20">
        <v>2.5000000000000001E-2</v>
      </c>
      <c r="AR935" s="1"/>
      <c r="AS935" s="20">
        <v>7.6999999999999999E-2</v>
      </c>
      <c r="AT935" s="20">
        <v>13.64</v>
      </c>
      <c r="AU935" s="20"/>
      <c r="AV935" s="20"/>
      <c r="AW935" s="20">
        <v>0.22</v>
      </c>
      <c r="AZ935">
        <v>0.01</v>
      </c>
      <c r="BB935" s="1"/>
      <c r="BC935">
        <v>3.1E-2</v>
      </c>
      <c r="BD935" s="20">
        <v>32.6</v>
      </c>
      <c r="BE935" s="20"/>
      <c r="BF935" s="20"/>
      <c r="BG935" s="20">
        <v>0.06</v>
      </c>
    </row>
    <row r="936" spans="1:59">
      <c r="D936" s="18" t="s">
        <v>834</v>
      </c>
      <c r="E936" t="s">
        <v>222</v>
      </c>
      <c r="G936" t="s">
        <v>283</v>
      </c>
      <c r="H936" t="s">
        <v>167</v>
      </c>
      <c r="I936" t="s">
        <v>838</v>
      </c>
      <c r="K936" t="s">
        <v>126</v>
      </c>
      <c r="M936" t="s">
        <v>845</v>
      </c>
      <c r="O936">
        <v>350</v>
      </c>
      <c r="P936">
        <v>7</v>
      </c>
      <c r="Q936">
        <v>3.17</v>
      </c>
      <c r="R936" s="18">
        <v>3</v>
      </c>
      <c r="S936" t="s">
        <v>129</v>
      </c>
      <c r="T936">
        <v>3.4000000000000002E-2</v>
      </c>
      <c r="U936" t="s">
        <v>129</v>
      </c>
      <c r="V936" t="s">
        <v>129</v>
      </c>
      <c r="W936" s="1"/>
      <c r="X936" s="20"/>
      <c r="Y936" s="1">
        <v>0.10299999999999999</v>
      </c>
      <c r="Z936" s="20">
        <v>7.26</v>
      </c>
      <c r="AA936" s="20"/>
      <c r="AB936" s="20"/>
      <c r="AC936" s="20">
        <v>0.5</v>
      </c>
      <c r="AD936" s="20"/>
      <c r="AE936" s="20"/>
      <c r="AF936" s="20">
        <v>0.107</v>
      </c>
      <c r="AG936" s="20"/>
      <c r="AH936" s="20"/>
      <c r="AI936" s="20">
        <v>0.32600000000000001</v>
      </c>
      <c r="AJ936" s="20">
        <v>16.87</v>
      </c>
      <c r="AK936" s="20"/>
      <c r="AL936" s="20"/>
      <c r="AM936" s="20">
        <v>0.46</v>
      </c>
      <c r="AP936" s="20">
        <v>2.5000000000000001E-2</v>
      </c>
      <c r="AR936" s="1"/>
      <c r="AS936" s="20">
        <v>7.6999999999999999E-2</v>
      </c>
      <c r="AT936" s="20">
        <v>19.149999999999999</v>
      </c>
      <c r="AU936" s="20"/>
      <c r="AV936" s="20"/>
      <c r="AW936" s="20">
        <v>0.37</v>
      </c>
      <c r="AZ936">
        <v>0.01</v>
      </c>
      <c r="BB936" s="1"/>
      <c r="BC936">
        <v>3.1E-2</v>
      </c>
      <c r="BD936" s="20">
        <v>30.72</v>
      </c>
      <c r="BE936" s="20"/>
      <c r="BF936" s="20"/>
      <c r="BG936" s="20">
        <v>0.51</v>
      </c>
    </row>
    <row r="937" spans="1:59">
      <c r="A937" t="s">
        <v>846</v>
      </c>
      <c r="B937" s="55" t="s">
        <v>847</v>
      </c>
      <c r="D937" t="s">
        <v>848</v>
      </c>
      <c r="E937" t="s">
        <v>123</v>
      </c>
      <c r="G937" t="s">
        <v>283</v>
      </c>
      <c r="H937" t="s">
        <v>849</v>
      </c>
      <c r="K937" t="s">
        <v>170</v>
      </c>
      <c r="L937" t="s">
        <v>850</v>
      </c>
      <c r="O937" t="s">
        <v>851</v>
      </c>
      <c r="P937">
        <v>12</v>
      </c>
      <c r="Q937">
        <v>18.22</v>
      </c>
      <c r="R937" s="18">
        <v>3</v>
      </c>
      <c r="S937" t="s">
        <v>270</v>
      </c>
      <c r="T937">
        <v>0.1</v>
      </c>
      <c r="U937" t="s">
        <v>270</v>
      </c>
      <c r="V937" t="s">
        <v>270</v>
      </c>
      <c r="W937" s="1"/>
      <c r="X937" s="20"/>
      <c r="Y937" s="1">
        <v>0.25</v>
      </c>
      <c r="Z937" s="20">
        <v>3.18</v>
      </c>
      <c r="AA937" s="20"/>
      <c r="AB937" s="20"/>
      <c r="AC937" s="20">
        <v>0.17</v>
      </c>
      <c r="AD937" s="20"/>
      <c r="AE937" s="20"/>
      <c r="AF937" s="20">
        <v>0.1</v>
      </c>
      <c r="AG937" s="20"/>
      <c r="AH937" s="20"/>
      <c r="AI937" s="20">
        <v>0.25</v>
      </c>
      <c r="AJ937" s="20">
        <v>18.79</v>
      </c>
      <c r="AK937" s="20"/>
      <c r="AL937" s="20"/>
      <c r="AM937" s="20">
        <v>1.05</v>
      </c>
      <c r="AP937" s="20">
        <v>0.1</v>
      </c>
      <c r="AS937" s="20">
        <v>0.25</v>
      </c>
      <c r="AT937" s="18">
        <v>29.57</v>
      </c>
      <c r="AW937" s="20">
        <v>0.45</v>
      </c>
      <c r="AZ937">
        <v>0.1</v>
      </c>
      <c r="BB937" s="1"/>
      <c r="BC937">
        <v>0.25</v>
      </c>
      <c r="BD937" s="20">
        <v>1.7</v>
      </c>
      <c r="BE937" s="20"/>
      <c r="BF937" s="20"/>
      <c r="BG937" s="18">
        <v>0.08</v>
      </c>
    </row>
    <row r="938" spans="1:59">
      <c r="D938" t="s">
        <v>848</v>
      </c>
      <c r="E938" t="s">
        <v>123</v>
      </c>
      <c r="G938" t="s">
        <v>283</v>
      </c>
      <c r="H938" t="s">
        <v>852</v>
      </c>
      <c r="K938" t="s">
        <v>170</v>
      </c>
      <c r="L938" t="s">
        <v>850</v>
      </c>
      <c r="O938" t="s">
        <v>851</v>
      </c>
      <c r="P938">
        <v>12</v>
      </c>
      <c r="Q938">
        <v>19.96</v>
      </c>
      <c r="R938" s="18">
        <v>3</v>
      </c>
      <c r="T938">
        <v>0.1</v>
      </c>
      <c r="U938" s="1"/>
      <c r="V938" s="1"/>
      <c r="W938" s="1"/>
      <c r="X938" s="20"/>
      <c r="Y938" s="1">
        <v>0.25</v>
      </c>
      <c r="Z938" s="20">
        <v>1.62</v>
      </c>
      <c r="AA938" s="20"/>
      <c r="AB938" s="20"/>
      <c r="AC938" s="20">
        <v>0.38</v>
      </c>
      <c r="AD938" s="20"/>
      <c r="AE938" s="20"/>
      <c r="AF938" s="20">
        <v>0.1</v>
      </c>
      <c r="AG938" s="20"/>
      <c r="AH938" s="20"/>
      <c r="AI938" s="20">
        <v>0.25</v>
      </c>
      <c r="AJ938" s="20">
        <v>7.49</v>
      </c>
      <c r="AK938" s="20"/>
      <c r="AL938" s="20"/>
      <c r="AM938" s="20">
        <v>0.06</v>
      </c>
      <c r="AP938" s="20">
        <v>0.1</v>
      </c>
      <c r="AR938" s="1"/>
      <c r="AS938" s="20">
        <v>0.25</v>
      </c>
      <c r="AT938" s="20">
        <v>16.14</v>
      </c>
      <c r="AU938" s="20"/>
      <c r="AV938" s="20"/>
      <c r="AW938" s="20">
        <v>0.43</v>
      </c>
      <c r="AZ938">
        <v>0.1</v>
      </c>
      <c r="BB938" s="1"/>
      <c r="BC938">
        <v>0.25</v>
      </c>
      <c r="BD938" s="20">
        <v>1.5</v>
      </c>
      <c r="BE938" s="20"/>
      <c r="BF938" s="20"/>
      <c r="BG938" s="18">
        <v>0.02</v>
      </c>
    </row>
    <row r="939" spans="1:59">
      <c r="D939" t="s">
        <v>848</v>
      </c>
      <c r="E939" t="s">
        <v>123</v>
      </c>
      <c r="G939" t="s">
        <v>283</v>
      </c>
      <c r="H939" t="s">
        <v>853</v>
      </c>
      <c r="K939" t="s">
        <v>170</v>
      </c>
      <c r="L939" t="s">
        <v>850</v>
      </c>
      <c r="O939" t="s">
        <v>851</v>
      </c>
      <c r="P939">
        <v>12</v>
      </c>
      <c r="Q939">
        <v>21.78</v>
      </c>
      <c r="R939" s="18">
        <v>3</v>
      </c>
      <c r="T939">
        <v>0.1</v>
      </c>
      <c r="U939" s="1"/>
      <c r="V939" s="1"/>
      <c r="W939" s="1"/>
      <c r="X939" s="20"/>
      <c r="Y939" s="1">
        <v>0.25</v>
      </c>
      <c r="Z939" s="20">
        <v>2.2200000000000002</v>
      </c>
      <c r="AA939" s="20"/>
      <c r="AB939" s="20"/>
      <c r="AC939" s="20">
        <v>0.08</v>
      </c>
      <c r="AD939" s="20"/>
      <c r="AE939" s="20"/>
      <c r="AF939" s="20">
        <v>0.1</v>
      </c>
      <c r="AG939" s="20"/>
      <c r="AH939" s="20"/>
      <c r="AI939" s="20">
        <v>0.25</v>
      </c>
      <c r="AJ939" s="20">
        <v>11.1</v>
      </c>
      <c r="AK939" s="20"/>
      <c r="AL939" s="20"/>
      <c r="AM939" s="20">
        <v>0.18</v>
      </c>
      <c r="AP939" s="20">
        <v>0.1</v>
      </c>
      <c r="AR939" s="1"/>
      <c r="AS939" s="20">
        <v>0.25</v>
      </c>
      <c r="AT939" s="20">
        <v>21.54</v>
      </c>
      <c r="AU939" s="20"/>
      <c r="AV939" s="20"/>
      <c r="AW939" s="20">
        <v>0.64</v>
      </c>
      <c r="AZ939">
        <v>0.1</v>
      </c>
      <c r="BB939" s="1"/>
      <c r="BC939">
        <v>0.25</v>
      </c>
      <c r="BD939" s="20">
        <v>1.46</v>
      </c>
      <c r="BE939" s="20"/>
      <c r="BF939" s="20"/>
      <c r="BG939" s="18">
        <v>0.03</v>
      </c>
    </row>
    <row r="940" spans="1:59">
      <c r="D940" t="s">
        <v>848</v>
      </c>
      <c r="E940" t="s">
        <v>123</v>
      </c>
      <c r="G940" t="s">
        <v>283</v>
      </c>
      <c r="H940" t="s">
        <v>854</v>
      </c>
      <c r="K940" t="s">
        <v>170</v>
      </c>
      <c r="L940" t="s">
        <v>850</v>
      </c>
      <c r="O940" t="s">
        <v>851</v>
      </c>
      <c r="P940">
        <v>12</v>
      </c>
      <c r="Q940">
        <v>16.47</v>
      </c>
      <c r="R940" s="18">
        <v>3</v>
      </c>
      <c r="T940">
        <v>0.1</v>
      </c>
      <c r="U940" s="1"/>
      <c r="V940" s="1"/>
      <c r="W940" s="1"/>
      <c r="X940" s="20"/>
      <c r="Y940" s="1">
        <v>0.25</v>
      </c>
      <c r="Z940" s="20">
        <v>0.37</v>
      </c>
      <c r="AA940" s="20"/>
      <c r="AB940" s="20"/>
      <c r="AC940" s="20">
        <v>0.02</v>
      </c>
      <c r="AD940" s="20"/>
      <c r="AE940" s="20"/>
      <c r="AF940" s="20">
        <v>0.1</v>
      </c>
      <c r="AG940" s="20"/>
      <c r="AH940" s="20"/>
      <c r="AI940" s="20">
        <v>0.25</v>
      </c>
      <c r="AJ940" s="20">
        <v>4.8600000000000003</v>
      </c>
      <c r="AK940" s="20"/>
      <c r="AL940" s="20"/>
      <c r="AM940" s="20">
        <v>0.23</v>
      </c>
      <c r="AP940" s="20">
        <v>0.1</v>
      </c>
      <c r="AR940" s="1"/>
      <c r="AS940" s="20">
        <v>0.25</v>
      </c>
      <c r="AT940" s="20">
        <v>8.09</v>
      </c>
      <c r="AU940" s="20"/>
      <c r="AV940" s="20"/>
      <c r="AW940" s="20">
        <v>0.37</v>
      </c>
      <c r="AZ940">
        <v>0.1</v>
      </c>
      <c r="BB940" s="1"/>
      <c r="BC940">
        <v>0.25</v>
      </c>
      <c r="BD940" s="20">
        <v>1.3</v>
      </c>
      <c r="BE940" s="20"/>
      <c r="BF940" s="20"/>
      <c r="BG940" s="18">
        <v>0.06</v>
      </c>
    </row>
    <row r="941" spans="1:59">
      <c r="D941" t="s">
        <v>848</v>
      </c>
      <c r="E941" t="s">
        <v>123</v>
      </c>
      <c r="G941" t="s">
        <v>283</v>
      </c>
      <c r="H941" t="s">
        <v>855</v>
      </c>
      <c r="K941" t="s">
        <v>170</v>
      </c>
      <c r="L941" t="s">
        <v>850</v>
      </c>
      <c r="O941" t="s">
        <v>851</v>
      </c>
      <c r="P941">
        <v>12</v>
      </c>
      <c r="Q941">
        <v>18.5</v>
      </c>
      <c r="R941" s="18">
        <v>3</v>
      </c>
      <c r="T941">
        <v>0.1</v>
      </c>
      <c r="U941" s="1"/>
      <c r="V941" s="1"/>
      <c r="W941" s="1"/>
      <c r="X941" s="20"/>
      <c r="Y941" s="1">
        <v>0.25</v>
      </c>
      <c r="Z941" s="20"/>
      <c r="AA941" s="20" t="s">
        <v>130</v>
      </c>
      <c r="AB941" s="20"/>
      <c r="AC941" s="20"/>
      <c r="AD941" s="20"/>
      <c r="AE941" s="20"/>
      <c r="AF941" s="20">
        <v>0.1</v>
      </c>
      <c r="AG941" s="20"/>
      <c r="AH941" s="20"/>
      <c r="AI941" s="20">
        <v>0.25</v>
      </c>
      <c r="AJ941" s="20">
        <v>5.44</v>
      </c>
      <c r="AK941" s="20"/>
      <c r="AL941" s="20"/>
      <c r="AM941" s="20">
        <v>0.21</v>
      </c>
      <c r="AP941" s="20">
        <v>0.1</v>
      </c>
      <c r="AR941" s="1"/>
      <c r="AS941" s="20">
        <v>0.25</v>
      </c>
      <c r="AT941" s="20">
        <v>11.72</v>
      </c>
      <c r="AU941" s="20"/>
      <c r="AV941" s="20"/>
      <c r="AW941" s="20">
        <v>0.46</v>
      </c>
      <c r="AZ941">
        <v>0.1</v>
      </c>
      <c r="BB941" s="1"/>
      <c r="BC941">
        <v>0.25</v>
      </c>
      <c r="BD941" s="20">
        <v>1.1100000000000001</v>
      </c>
      <c r="BE941" s="20"/>
      <c r="BF941" s="20"/>
      <c r="BG941" s="18">
        <v>0.08</v>
      </c>
    </row>
    <row r="942" spans="1:59">
      <c r="D942" t="s">
        <v>848</v>
      </c>
      <c r="E942" t="s">
        <v>123</v>
      </c>
      <c r="G942" t="s">
        <v>283</v>
      </c>
      <c r="H942" t="s">
        <v>856</v>
      </c>
      <c r="K942" t="s">
        <v>170</v>
      </c>
      <c r="L942" t="s">
        <v>850</v>
      </c>
      <c r="O942" t="s">
        <v>851</v>
      </c>
      <c r="P942">
        <v>12</v>
      </c>
      <c r="Q942">
        <v>16.43</v>
      </c>
      <c r="R942" s="18">
        <v>3</v>
      </c>
      <c r="T942">
        <v>0.1</v>
      </c>
      <c r="U942" s="1"/>
      <c r="V942" s="1"/>
      <c r="W942" s="1"/>
      <c r="X942" s="20"/>
      <c r="Y942" s="1">
        <v>0.25</v>
      </c>
      <c r="Z942" s="20">
        <v>0.2</v>
      </c>
      <c r="AA942" s="20"/>
      <c r="AB942" s="20"/>
      <c r="AC942" s="20">
        <v>0.01</v>
      </c>
      <c r="AD942" s="20"/>
      <c r="AE942" s="20"/>
      <c r="AF942" s="20">
        <v>0.1</v>
      </c>
      <c r="AG942" s="20"/>
      <c r="AH942" s="20"/>
      <c r="AI942" s="20">
        <v>0.25</v>
      </c>
      <c r="AJ942" s="20"/>
      <c r="AK942" s="20" t="s">
        <v>130</v>
      </c>
      <c r="AL942" s="20"/>
      <c r="AM942" s="20"/>
      <c r="AP942" s="20">
        <v>0.1</v>
      </c>
      <c r="AR942" s="1"/>
      <c r="AS942" s="20">
        <v>0.25</v>
      </c>
      <c r="AT942" s="20">
        <v>2.9</v>
      </c>
      <c r="AU942" s="20"/>
      <c r="AV942" s="20"/>
      <c r="AW942" s="20">
        <v>0.11</v>
      </c>
      <c r="AZ942">
        <v>0.1</v>
      </c>
      <c r="BB942" s="1"/>
      <c r="BC942">
        <v>0.25</v>
      </c>
      <c r="BD942" s="20"/>
      <c r="BE942" s="20" t="s">
        <v>130</v>
      </c>
      <c r="BF942" s="20"/>
    </row>
    <row r="943" spans="1:59">
      <c r="D943" t="s">
        <v>848</v>
      </c>
      <c r="E943" t="s">
        <v>123</v>
      </c>
      <c r="G943" t="s">
        <v>283</v>
      </c>
      <c r="H943" t="s">
        <v>857</v>
      </c>
      <c r="K943" t="s">
        <v>170</v>
      </c>
      <c r="L943" t="s">
        <v>850</v>
      </c>
      <c r="O943" t="s">
        <v>851</v>
      </c>
      <c r="P943">
        <v>12</v>
      </c>
      <c r="Q943">
        <v>21.59</v>
      </c>
      <c r="R943" s="18">
        <v>3</v>
      </c>
      <c r="T943">
        <v>0.1</v>
      </c>
      <c r="U943" s="1"/>
      <c r="V943" s="1"/>
      <c r="W943" s="1"/>
      <c r="X943" s="20"/>
      <c r="Y943" s="1">
        <v>0.25</v>
      </c>
      <c r="Z943" s="20">
        <v>0.37</v>
      </c>
      <c r="AA943" s="20"/>
      <c r="AB943" s="20"/>
      <c r="AC943" s="20">
        <v>0.03</v>
      </c>
      <c r="AD943" s="20"/>
      <c r="AE943" s="20"/>
      <c r="AF943" s="20">
        <v>0.1</v>
      </c>
      <c r="AG943" s="20"/>
      <c r="AH943" s="20"/>
      <c r="AI943" s="20">
        <v>0.25</v>
      </c>
      <c r="AJ943" s="20">
        <v>0.7</v>
      </c>
      <c r="AK943" s="20"/>
      <c r="AL943" s="20"/>
      <c r="AM943" s="20">
        <v>0.02</v>
      </c>
      <c r="AP943" s="20">
        <v>0.1</v>
      </c>
      <c r="AR943" s="1"/>
      <c r="AS943" s="20">
        <v>0.25</v>
      </c>
      <c r="AT943" s="20">
        <v>20.92</v>
      </c>
      <c r="AU943" s="20"/>
      <c r="AV943" s="20"/>
      <c r="AW943" s="20">
        <v>0.36</v>
      </c>
      <c r="AZ943">
        <v>0.1</v>
      </c>
      <c r="BB943" s="1"/>
      <c r="BC943">
        <v>0.25</v>
      </c>
      <c r="BD943" s="20">
        <v>1.44</v>
      </c>
      <c r="BE943" s="20"/>
      <c r="BF943" s="20"/>
      <c r="BG943" s="18">
        <v>0.11</v>
      </c>
    </row>
    <row r="944" spans="1:59">
      <c r="D944" t="s">
        <v>848</v>
      </c>
      <c r="E944" t="s">
        <v>123</v>
      </c>
      <c r="G944" t="s">
        <v>283</v>
      </c>
      <c r="H944" t="s">
        <v>858</v>
      </c>
      <c r="K944" t="s">
        <v>170</v>
      </c>
      <c r="L944" t="s">
        <v>850</v>
      </c>
      <c r="O944" t="s">
        <v>851</v>
      </c>
      <c r="P944">
        <v>12</v>
      </c>
      <c r="Q944">
        <v>18.46</v>
      </c>
      <c r="R944" s="18">
        <v>3</v>
      </c>
      <c r="T944">
        <v>0.1</v>
      </c>
      <c r="U944" s="1"/>
      <c r="V944" s="1"/>
      <c r="W944" s="1"/>
      <c r="X944" s="20"/>
      <c r="Y944" s="1">
        <v>0.25</v>
      </c>
      <c r="Z944" s="20">
        <v>1.44</v>
      </c>
      <c r="AA944" s="20"/>
      <c r="AB944" s="20"/>
      <c r="AC944" s="20">
        <v>0.06</v>
      </c>
      <c r="AD944" s="20"/>
      <c r="AE944" s="20"/>
      <c r="AF944" s="20">
        <v>0.1</v>
      </c>
      <c r="AG944" s="20"/>
      <c r="AH944" s="20"/>
      <c r="AI944" s="20">
        <v>0.25</v>
      </c>
      <c r="AJ944" s="20">
        <v>18.97</v>
      </c>
      <c r="AK944" s="20"/>
      <c r="AL944" s="20"/>
      <c r="AM944" s="20">
        <v>0.28999999999999998</v>
      </c>
      <c r="AP944" s="20">
        <v>0.1</v>
      </c>
      <c r="AR944" s="1"/>
      <c r="AS944" s="20">
        <v>0.25</v>
      </c>
      <c r="AT944" s="20">
        <v>22.39</v>
      </c>
      <c r="AU944" s="20"/>
      <c r="AV944" s="20"/>
      <c r="AW944" s="20">
        <v>0.81</v>
      </c>
      <c r="AZ944">
        <v>0.1</v>
      </c>
      <c r="BB944" s="1"/>
      <c r="BC944">
        <v>0.25</v>
      </c>
      <c r="BD944" s="20">
        <v>1.66</v>
      </c>
      <c r="BE944" s="20"/>
      <c r="BF944" s="20"/>
      <c r="BG944" s="18">
        <v>0.06</v>
      </c>
    </row>
    <row r="945" spans="1:61" s="53" customFormat="1">
      <c r="A945" t="s">
        <v>859</v>
      </c>
      <c r="B945" s="15" t="s">
        <v>860</v>
      </c>
      <c r="C945"/>
      <c r="D945" t="s">
        <v>861</v>
      </c>
      <c r="E945" t="s">
        <v>222</v>
      </c>
      <c r="F945"/>
      <c r="G945" t="s">
        <v>324</v>
      </c>
      <c r="H945"/>
      <c r="I945"/>
      <c r="J945"/>
      <c r="K945" t="s">
        <v>155</v>
      </c>
      <c r="L945" t="s">
        <v>862</v>
      </c>
      <c r="M945"/>
      <c r="N945"/>
      <c r="O945"/>
      <c r="P945"/>
      <c r="Q945"/>
      <c r="R945" s="18">
        <v>20</v>
      </c>
      <c r="S945" t="s">
        <v>270</v>
      </c>
      <c r="T945"/>
      <c r="U945" s="1"/>
      <c r="V945" s="1"/>
      <c r="W945" s="1"/>
      <c r="X945" s="20"/>
      <c r="Y945" s="1"/>
      <c r="Z945" s="20"/>
      <c r="AA945" s="20"/>
      <c r="AB945" s="20" t="s">
        <v>184</v>
      </c>
      <c r="AC945" s="20"/>
      <c r="AD945" s="20"/>
      <c r="AE945" s="20"/>
      <c r="AF945" s="20"/>
      <c r="AG945" s="20"/>
      <c r="AH945" s="18"/>
      <c r="AI945" s="20"/>
      <c r="AJ945" s="18"/>
      <c r="AK945" s="18"/>
      <c r="AL945" s="18" t="s">
        <v>184</v>
      </c>
      <c r="AM945" s="20"/>
      <c r="AN945" s="18"/>
      <c r="AO945" s="18"/>
      <c r="AP945" s="20"/>
      <c r="AQ945" s="18"/>
      <c r="AR945"/>
      <c r="AS945" s="20"/>
      <c r="AT945" s="18"/>
      <c r="AU945" s="18"/>
      <c r="AV945" s="18" t="s">
        <v>184</v>
      </c>
      <c r="AW945" s="18"/>
      <c r="AX945"/>
      <c r="AY945"/>
      <c r="AZ945"/>
      <c r="BA945"/>
      <c r="BB945"/>
      <c r="BC945"/>
      <c r="BD945" s="18">
        <v>5.7</v>
      </c>
      <c r="BE945" s="18"/>
      <c r="BF945" s="18"/>
      <c r="BG945" s="18">
        <v>0.85</v>
      </c>
      <c r="BH945">
        <v>2.4</v>
      </c>
      <c r="BI945">
        <v>14.7</v>
      </c>
    </row>
    <row r="946" spans="1:61">
      <c r="B946" s="55" t="s">
        <v>863</v>
      </c>
      <c r="D946" t="s">
        <v>861</v>
      </c>
      <c r="E946" t="s">
        <v>123</v>
      </c>
      <c r="G946" t="s">
        <v>324</v>
      </c>
      <c r="K946" t="s">
        <v>155</v>
      </c>
      <c r="L946" t="s">
        <v>862</v>
      </c>
      <c r="R946" s="18">
        <v>20</v>
      </c>
      <c r="U946" s="1"/>
      <c r="V946" s="1"/>
      <c r="W946" s="1"/>
      <c r="X946" s="20"/>
      <c r="Y946" s="1"/>
      <c r="Z946" s="20"/>
      <c r="AA946" s="20"/>
      <c r="AB946" s="20" t="s">
        <v>184</v>
      </c>
      <c r="AC946" s="20"/>
      <c r="AD946" s="20"/>
      <c r="AE946" s="20"/>
      <c r="AF946" s="20"/>
      <c r="AG946" s="20"/>
      <c r="AI946" s="20"/>
      <c r="AL946" s="18" t="s">
        <v>184</v>
      </c>
      <c r="AM946" s="20"/>
      <c r="AP946" s="20"/>
      <c r="AS946" s="20"/>
      <c r="AV946" s="18" t="s">
        <v>184</v>
      </c>
      <c r="BD946" s="18">
        <v>24.2</v>
      </c>
      <c r="BG946" s="18">
        <v>0.48</v>
      </c>
      <c r="BH946">
        <v>4.9000000000000004</v>
      </c>
      <c r="BI946">
        <v>52.5</v>
      </c>
    </row>
    <row r="947" spans="1:61">
      <c r="A947" t="s">
        <v>864</v>
      </c>
      <c r="B947" s="55" t="s">
        <v>865</v>
      </c>
      <c r="C947" t="s">
        <v>866</v>
      </c>
      <c r="D947" t="s">
        <v>867</v>
      </c>
      <c r="E947" t="s">
        <v>123</v>
      </c>
      <c r="G947" t="s">
        <v>283</v>
      </c>
      <c r="K947" t="s">
        <v>144</v>
      </c>
      <c r="L947" t="s">
        <v>144</v>
      </c>
      <c r="N947">
        <v>2</v>
      </c>
      <c r="O947" t="s">
        <v>868</v>
      </c>
      <c r="P947" s="51" t="s">
        <v>869</v>
      </c>
      <c r="R947" s="18">
        <v>24</v>
      </c>
      <c r="S947" t="s">
        <v>270</v>
      </c>
      <c r="T947">
        <v>0.03</v>
      </c>
      <c r="U947" s="1"/>
      <c r="V947" s="1" t="s">
        <v>270</v>
      </c>
      <c r="W947" s="1"/>
      <c r="X947" s="20"/>
      <c r="Y947">
        <v>0.11</v>
      </c>
      <c r="Z947" s="20"/>
      <c r="AA947" s="20"/>
      <c r="AB947" s="20"/>
      <c r="AC947" s="20"/>
      <c r="AD947" s="20">
        <v>0.75</v>
      </c>
      <c r="AE947" s="20">
        <v>6.65</v>
      </c>
      <c r="AF947" s="20">
        <v>0.04</v>
      </c>
      <c r="AG947" s="20"/>
      <c r="AI947">
        <v>0.13</v>
      </c>
      <c r="AM947" s="20"/>
      <c r="AN947" s="18">
        <v>0.8</v>
      </c>
      <c r="AO947" s="18">
        <v>6.34</v>
      </c>
      <c r="AP947" s="20">
        <v>0.06</v>
      </c>
      <c r="AS947">
        <v>0.19</v>
      </c>
      <c r="AX947">
        <v>0.64</v>
      </c>
      <c r="AY947">
        <v>5.1100000000000003</v>
      </c>
      <c r="AZ947">
        <v>0.04</v>
      </c>
      <c r="BC947">
        <v>0.13</v>
      </c>
      <c r="BH947">
        <v>0.56000000000000005</v>
      </c>
      <c r="BI947">
        <v>3.11</v>
      </c>
    </row>
    <row r="948" spans="1:61">
      <c r="C948" t="s">
        <v>866</v>
      </c>
      <c r="D948" s="18" t="s">
        <v>867</v>
      </c>
      <c r="E948" t="s">
        <v>123</v>
      </c>
      <c r="G948" t="s">
        <v>283</v>
      </c>
      <c r="K948" t="s">
        <v>155</v>
      </c>
      <c r="L948" t="s">
        <v>870</v>
      </c>
      <c r="N948">
        <v>2</v>
      </c>
      <c r="O948" t="s">
        <v>868</v>
      </c>
      <c r="P948" s="51" t="s">
        <v>871</v>
      </c>
      <c r="R948" s="18">
        <v>24</v>
      </c>
      <c r="S948" t="s">
        <v>270</v>
      </c>
      <c r="T948">
        <v>0.08</v>
      </c>
      <c r="U948" s="1"/>
      <c r="V948" s="1" t="s">
        <v>270</v>
      </c>
      <c r="W948" s="1"/>
      <c r="X948" s="20"/>
      <c r="Y948">
        <v>0.25</v>
      </c>
      <c r="Z948" s="20"/>
      <c r="AA948" s="20"/>
      <c r="AB948" s="20"/>
      <c r="AC948" s="20"/>
      <c r="AD948" s="20" t="s">
        <v>130</v>
      </c>
      <c r="AE948" s="20">
        <v>0.81</v>
      </c>
      <c r="AF948" s="20">
        <v>0.1</v>
      </c>
      <c r="AG948" s="20"/>
      <c r="AI948">
        <v>0.33</v>
      </c>
      <c r="AM948" s="20"/>
      <c r="AN948" s="18" t="s">
        <v>130</v>
      </c>
      <c r="AO948" s="18">
        <v>0.9</v>
      </c>
      <c r="AP948" s="20">
        <v>0.11</v>
      </c>
      <c r="AS948">
        <v>0.37</v>
      </c>
      <c r="AX948" t="s">
        <v>130</v>
      </c>
      <c r="AY948">
        <v>0.56000000000000005</v>
      </c>
      <c r="AZ948">
        <v>0.09</v>
      </c>
      <c r="BC948">
        <v>0.28000000000000003</v>
      </c>
      <c r="BH948" t="s">
        <v>130</v>
      </c>
      <c r="BI948">
        <v>1.26</v>
      </c>
    </row>
    <row r="949" spans="1:61">
      <c r="C949" t="s">
        <v>866</v>
      </c>
      <c r="D949" s="18" t="s">
        <v>867</v>
      </c>
      <c r="E949" t="s">
        <v>123</v>
      </c>
      <c r="G949" t="s">
        <v>283</v>
      </c>
      <c r="K949" t="s">
        <v>348</v>
      </c>
      <c r="L949" t="s">
        <v>872</v>
      </c>
      <c r="N949">
        <v>2</v>
      </c>
      <c r="O949" t="s">
        <v>868</v>
      </c>
      <c r="P949" s="51" t="s">
        <v>871</v>
      </c>
      <c r="R949" s="18">
        <v>24</v>
      </c>
      <c r="S949" t="s">
        <v>270</v>
      </c>
      <c r="T949">
        <v>7.0000000000000007E-2</v>
      </c>
      <c r="U949" s="1"/>
      <c r="V949" s="1" t="s">
        <v>270</v>
      </c>
      <c r="W949" s="1"/>
      <c r="X949" s="20"/>
      <c r="Y949">
        <v>0.25</v>
      </c>
      <c r="Z949" s="20"/>
      <c r="AA949" s="20"/>
      <c r="AB949" s="20"/>
      <c r="AC949" s="20"/>
      <c r="AD949" s="20">
        <v>0.26</v>
      </c>
      <c r="AE949" s="20">
        <v>0.49</v>
      </c>
      <c r="AF949" s="20">
        <v>7.0000000000000007E-2</v>
      </c>
      <c r="AG949" s="20"/>
      <c r="AI949">
        <v>0.25</v>
      </c>
      <c r="AM949" s="20"/>
      <c r="AN949" s="18">
        <v>0.38</v>
      </c>
      <c r="AO949" s="18">
        <v>0.6</v>
      </c>
      <c r="AP949" s="20">
        <v>0.06</v>
      </c>
      <c r="AS949">
        <v>0.19</v>
      </c>
      <c r="AX949">
        <v>0.33</v>
      </c>
      <c r="AY949">
        <v>0.48</v>
      </c>
      <c r="AZ949">
        <v>0.08</v>
      </c>
      <c r="BC949">
        <v>0.25</v>
      </c>
      <c r="BH949">
        <v>0.38</v>
      </c>
      <c r="BI949">
        <v>1.25</v>
      </c>
    </row>
    <row r="950" spans="1:61">
      <c r="A950" t="s">
        <v>873</v>
      </c>
      <c r="B950" s="55" t="s">
        <v>874</v>
      </c>
      <c r="D950" t="s">
        <v>875</v>
      </c>
      <c r="E950" t="s">
        <v>123</v>
      </c>
      <c r="G950" t="s">
        <v>283</v>
      </c>
      <c r="J950" t="s">
        <v>876</v>
      </c>
      <c r="K950" t="s">
        <v>217</v>
      </c>
      <c r="L950" t="s">
        <v>877</v>
      </c>
      <c r="O950" t="s">
        <v>878</v>
      </c>
      <c r="P950" s="48" t="s">
        <v>879</v>
      </c>
      <c r="Q950">
        <v>27</v>
      </c>
      <c r="R950" s="18">
        <v>5</v>
      </c>
      <c r="U950" s="1"/>
      <c r="V950" s="1"/>
      <c r="W950" s="1"/>
      <c r="X950" s="20"/>
      <c r="Y950" s="1"/>
      <c r="Z950" s="20"/>
      <c r="AA950" s="20"/>
      <c r="AB950" s="20" t="s">
        <v>184</v>
      </c>
      <c r="AC950" s="20"/>
      <c r="AD950" s="20"/>
      <c r="AE950" s="20"/>
      <c r="AF950" s="20"/>
      <c r="AG950" s="20"/>
      <c r="AI950" s="20"/>
      <c r="AL950" s="18" t="s">
        <v>184</v>
      </c>
      <c r="AM950" s="20"/>
      <c r="AP950" s="20"/>
      <c r="AS950" s="20"/>
      <c r="AV950" s="18" t="s">
        <v>184</v>
      </c>
      <c r="BF950" s="18" t="s">
        <v>184</v>
      </c>
    </row>
    <row r="951" spans="1:61">
      <c r="A951" t="s">
        <v>880</v>
      </c>
      <c r="B951" s="55" t="s">
        <v>881</v>
      </c>
      <c r="D951" t="s">
        <v>882</v>
      </c>
      <c r="E951" t="s">
        <v>222</v>
      </c>
      <c r="K951" t="s">
        <v>144</v>
      </c>
      <c r="L951" t="s">
        <v>442</v>
      </c>
      <c r="O951">
        <v>394</v>
      </c>
      <c r="P951" s="51"/>
      <c r="Q951">
        <v>30</v>
      </c>
      <c r="R951" s="18">
        <v>1</v>
      </c>
      <c r="U951" s="1"/>
      <c r="V951" t="s">
        <v>129</v>
      </c>
      <c r="W951" s="1">
        <v>5.2</v>
      </c>
      <c r="X951" s="20"/>
      <c r="Y951" s="1"/>
      <c r="Z951" s="20">
        <v>5.2</v>
      </c>
      <c r="AA951" s="20"/>
      <c r="AB951" s="20"/>
      <c r="AC951" s="20"/>
      <c r="AD951" s="20"/>
      <c r="AE951" s="20"/>
      <c r="AF951" s="20"/>
      <c r="AG951" s="20"/>
      <c r="AI951" s="20"/>
      <c r="AL951" s="18" t="s">
        <v>184</v>
      </c>
      <c r="AM951" s="20"/>
      <c r="AP951" s="20"/>
      <c r="AQ951" s="18">
        <v>18</v>
      </c>
      <c r="AS951" s="20"/>
      <c r="AT951" s="18">
        <v>18</v>
      </c>
      <c r="BA951">
        <v>6.2</v>
      </c>
      <c r="BD951" s="18">
        <v>6.2</v>
      </c>
    </row>
    <row r="952" spans="1:61">
      <c r="A952" s="39"/>
      <c r="B952" s="57"/>
      <c r="D952" t="s">
        <v>882</v>
      </c>
      <c r="E952" t="s">
        <v>123</v>
      </c>
      <c r="K952" t="s">
        <v>144</v>
      </c>
      <c r="L952" t="s">
        <v>442</v>
      </c>
      <c r="O952">
        <v>179</v>
      </c>
      <c r="P952" s="51"/>
      <c r="Q952">
        <v>30</v>
      </c>
      <c r="R952" s="18">
        <v>1</v>
      </c>
      <c r="U952" s="1"/>
      <c r="V952" t="s">
        <v>129</v>
      </c>
      <c r="W952" s="1">
        <v>3.1</v>
      </c>
      <c r="X952" s="20"/>
      <c r="Y952" s="1"/>
      <c r="Z952" s="20">
        <v>3.1</v>
      </c>
      <c r="AA952" s="20"/>
      <c r="AB952" s="20"/>
      <c r="AC952" s="20"/>
      <c r="AD952" s="20"/>
      <c r="AE952" s="20"/>
      <c r="AF952" s="20"/>
      <c r="AG952" s="20"/>
      <c r="AI952" s="20"/>
      <c r="AL952" s="18" t="s">
        <v>184</v>
      </c>
      <c r="AM952" s="20"/>
      <c r="AP952" s="20"/>
      <c r="AQ952" s="18">
        <v>4.0999999999999996</v>
      </c>
      <c r="AS952" s="20"/>
      <c r="AT952" s="18">
        <v>4.0999999999999996</v>
      </c>
      <c r="BA952">
        <v>0.6</v>
      </c>
      <c r="BD952" s="18">
        <v>0.6</v>
      </c>
    </row>
    <row r="953" spans="1:61">
      <c r="D953" t="s">
        <v>882</v>
      </c>
      <c r="E953" t="s">
        <v>261</v>
      </c>
      <c r="K953" t="s">
        <v>144</v>
      </c>
      <c r="L953" t="s">
        <v>442</v>
      </c>
      <c r="P953" s="51"/>
      <c r="Q953">
        <v>30</v>
      </c>
      <c r="R953" s="18">
        <v>1</v>
      </c>
      <c r="U953" s="1"/>
      <c r="V953" t="s">
        <v>129</v>
      </c>
      <c r="W953" s="1" t="s">
        <v>130</v>
      </c>
      <c r="X953" s="20"/>
      <c r="Y953" s="1"/>
      <c r="Z953" s="20"/>
      <c r="AA953" s="20" t="s">
        <v>130</v>
      </c>
      <c r="AB953" s="20"/>
      <c r="AC953" s="20"/>
      <c r="AD953" s="20"/>
      <c r="AE953" s="20"/>
      <c r="AF953" s="20"/>
      <c r="AG953" s="20"/>
      <c r="AI953" s="20"/>
      <c r="AL953" s="18" t="s">
        <v>184</v>
      </c>
      <c r="AM953" s="20"/>
      <c r="AP953" s="20"/>
      <c r="AQ953" s="18" t="s">
        <v>130</v>
      </c>
      <c r="AS953" s="20"/>
      <c r="AU953" s="18" t="s">
        <v>130</v>
      </c>
      <c r="BA953" t="s">
        <v>130</v>
      </c>
      <c r="BE953" s="18" t="s">
        <v>130</v>
      </c>
    </row>
    <row r="954" spans="1:61">
      <c r="A954" t="s">
        <v>883</v>
      </c>
      <c r="B954" s="55" t="s">
        <v>884</v>
      </c>
      <c r="C954" t="s">
        <v>885</v>
      </c>
      <c r="D954" s="18" t="s">
        <v>886</v>
      </c>
      <c r="E954" t="s">
        <v>123</v>
      </c>
      <c r="H954" t="s">
        <v>124</v>
      </c>
      <c r="I954" t="s">
        <v>124</v>
      </c>
      <c r="J954" t="s">
        <v>887</v>
      </c>
      <c r="K954" t="s">
        <v>671</v>
      </c>
      <c r="L954" t="s">
        <v>888</v>
      </c>
      <c r="N954">
        <v>100</v>
      </c>
      <c r="P954">
        <v>0.5</v>
      </c>
      <c r="R954" s="18">
        <v>2</v>
      </c>
      <c r="S954" t="s">
        <v>889</v>
      </c>
      <c r="T954" s="1"/>
      <c r="U954" s="1" t="s">
        <v>889</v>
      </c>
      <c r="V954" s="1" t="s">
        <v>278</v>
      </c>
      <c r="W954" s="1"/>
      <c r="X954" s="20"/>
      <c r="Y954" s="1"/>
      <c r="Z954" s="20">
        <v>1.6</v>
      </c>
      <c r="AA954" s="20"/>
      <c r="AB954" s="20"/>
      <c r="AC954" s="20">
        <f>2.5*Z954/100</f>
        <v>0.04</v>
      </c>
      <c r="AD954" s="20"/>
      <c r="AE954" s="20"/>
      <c r="AF954" s="20"/>
      <c r="AG954" s="20"/>
      <c r="AH954" s="20"/>
      <c r="AI954" s="20"/>
      <c r="AJ954" s="18">
        <v>5.9</v>
      </c>
      <c r="AM954" s="20">
        <f>3.8*AJ954/100</f>
        <v>0.22420000000000001</v>
      </c>
      <c r="AP954" s="20"/>
      <c r="AS954" s="20"/>
      <c r="AT954" s="18">
        <v>4.2</v>
      </c>
      <c r="AW954" s="20">
        <v>7.5600000000000001E-2</v>
      </c>
      <c r="BD954" s="18">
        <v>3.7</v>
      </c>
      <c r="BG954" s="20">
        <f>2.8*BD954/100</f>
        <v>0.1036</v>
      </c>
    </row>
    <row r="955" spans="1:61">
      <c r="C955" t="s">
        <v>885</v>
      </c>
      <c r="D955" s="18" t="s">
        <v>886</v>
      </c>
      <c r="E955" t="s">
        <v>123</v>
      </c>
      <c r="H955" t="s">
        <v>124</v>
      </c>
      <c r="I955" t="s">
        <v>124</v>
      </c>
      <c r="K955" t="s">
        <v>671</v>
      </c>
      <c r="L955" t="s">
        <v>888</v>
      </c>
      <c r="N955">
        <v>100</v>
      </c>
      <c r="P955">
        <v>1</v>
      </c>
      <c r="R955" s="18">
        <v>2</v>
      </c>
      <c r="T955" s="1"/>
      <c r="U955" s="1"/>
      <c r="V955" s="1"/>
      <c r="W955" s="1"/>
      <c r="X955" s="20"/>
      <c r="Y955" s="1"/>
      <c r="Z955" s="20">
        <v>2.6</v>
      </c>
      <c r="AA955" s="20"/>
      <c r="AB955" s="20"/>
      <c r="AC955" s="20">
        <f>1.3*Z955/100</f>
        <v>3.3800000000000004E-2</v>
      </c>
      <c r="AD955" s="20"/>
      <c r="AE955" s="20"/>
      <c r="AF955" s="20"/>
      <c r="AG955" s="20"/>
      <c r="AH955" s="20"/>
      <c r="AI955" s="20"/>
      <c r="AJ955" s="18">
        <v>6.6</v>
      </c>
      <c r="AM955" s="20">
        <f>5*AJ955/100</f>
        <v>0.33</v>
      </c>
      <c r="AP955" s="20"/>
      <c r="AS955" s="20"/>
      <c r="AT955" s="18">
        <v>3.4</v>
      </c>
      <c r="AW955" s="20">
        <v>8.1600000000000006E-2</v>
      </c>
      <c r="BD955" s="18">
        <v>5</v>
      </c>
      <c r="BG955" s="20">
        <f>1.6*BD955/100</f>
        <v>0.08</v>
      </c>
    </row>
    <row r="956" spans="1:61">
      <c r="C956" t="s">
        <v>885</v>
      </c>
      <c r="D956" s="18" t="s">
        <v>886</v>
      </c>
      <c r="E956" t="s">
        <v>123</v>
      </c>
      <c r="H956" t="s">
        <v>124</v>
      </c>
      <c r="I956" t="s">
        <v>124</v>
      </c>
      <c r="K956" t="s">
        <v>671</v>
      </c>
      <c r="L956" t="s">
        <v>888</v>
      </c>
      <c r="N956">
        <v>100</v>
      </c>
      <c r="P956">
        <v>1.5</v>
      </c>
      <c r="R956" s="18">
        <v>2</v>
      </c>
      <c r="T956" s="1"/>
      <c r="U956" s="1"/>
      <c r="V956" s="1"/>
      <c r="W956" s="1"/>
      <c r="X956" s="20"/>
      <c r="Y956" s="1"/>
      <c r="Z956" s="20">
        <v>5.5</v>
      </c>
      <c r="AA956" s="20"/>
      <c r="AB956" s="20"/>
      <c r="AC956" s="20">
        <f>5.2*Z956/100</f>
        <v>0.28600000000000003</v>
      </c>
      <c r="AD956" s="20"/>
      <c r="AE956" s="20"/>
      <c r="AF956" s="20"/>
      <c r="AG956" s="20"/>
      <c r="AI956" s="20"/>
      <c r="AJ956" s="18">
        <v>29.7</v>
      </c>
      <c r="AM956" s="20">
        <f>9.7*AJ956/100</f>
        <v>2.8808999999999996</v>
      </c>
      <c r="AP956" s="20"/>
      <c r="AS956" s="20"/>
      <c r="AT956" s="18">
        <v>8.3000000000000007</v>
      </c>
      <c r="AW956" s="20">
        <v>0.46480000000000005</v>
      </c>
      <c r="BD956" s="18">
        <v>5</v>
      </c>
      <c r="BG956" s="20">
        <f>2.1*BD956/100</f>
        <v>0.105</v>
      </c>
    </row>
    <row r="957" spans="1:61">
      <c r="C957" t="s">
        <v>885</v>
      </c>
      <c r="D957" s="18" t="s">
        <v>886</v>
      </c>
      <c r="E957" t="s">
        <v>123</v>
      </c>
      <c r="H957" t="s">
        <v>124</v>
      </c>
      <c r="I957" t="s">
        <v>124</v>
      </c>
      <c r="K957" t="s">
        <v>671</v>
      </c>
      <c r="L957" t="s">
        <v>890</v>
      </c>
      <c r="N957">
        <v>100</v>
      </c>
      <c r="P957">
        <v>0.5</v>
      </c>
      <c r="R957" s="18">
        <v>2</v>
      </c>
      <c r="T957" s="1"/>
      <c r="U957" s="1"/>
      <c r="V957" s="1"/>
      <c r="W957" s="1"/>
      <c r="X957" s="20"/>
      <c r="Y957" s="1"/>
      <c r="Z957" s="20">
        <v>2.4</v>
      </c>
      <c r="AA957" s="20"/>
      <c r="AB957" s="20"/>
      <c r="AC957" s="20">
        <f>1.3*Z957/100</f>
        <v>3.1200000000000002E-2</v>
      </c>
      <c r="AD957" s="20"/>
      <c r="AE957" s="20"/>
      <c r="AF957" s="20"/>
      <c r="AG957" s="20"/>
      <c r="AH957" s="20"/>
      <c r="AI957" s="20"/>
      <c r="AJ957" s="20">
        <v>30.8</v>
      </c>
      <c r="AK957" s="20"/>
      <c r="AL957" s="20"/>
      <c r="AM957" s="20">
        <f>10.3*AJ957/100</f>
        <v>3.1724000000000001</v>
      </c>
      <c r="AP957" s="20"/>
      <c r="AS957" s="20"/>
      <c r="AT957" s="18">
        <v>10</v>
      </c>
      <c r="AW957" s="20">
        <v>0.72</v>
      </c>
      <c r="BD957" s="18">
        <v>9.1999999999999993</v>
      </c>
      <c r="BG957" s="20">
        <f>4.7*BD957/100</f>
        <v>0.43239999999999995</v>
      </c>
    </row>
    <row r="958" spans="1:61">
      <c r="C958" t="s">
        <v>885</v>
      </c>
      <c r="D958" s="18" t="s">
        <v>886</v>
      </c>
      <c r="E958" t="s">
        <v>123</v>
      </c>
      <c r="H958" t="s">
        <v>124</v>
      </c>
      <c r="I958" t="s">
        <v>124</v>
      </c>
      <c r="K958" t="s">
        <v>671</v>
      </c>
      <c r="L958" t="s">
        <v>890</v>
      </c>
      <c r="N958">
        <v>100</v>
      </c>
      <c r="P958">
        <v>1</v>
      </c>
      <c r="R958" s="18">
        <v>2</v>
      </c>
      <c r="T958" s="1"/>
      <c r="U958" s="1"/>
      <c r="V958" s="1"/>
      <c r="W958" s="1"/>
      <c r="X958" s="20"/>
      <c r="Y958" s="1"/>
      <c r="Z958" s="20">
        <v>10.5</v>
      </c>
      <c r="AA958" s="20"/>
      <c r="AB958" s="20"/>
      <c r="AC958" s="20">
        <f>6.3*Z958/100</f>
        <v>0.66149999999999987</v>
      </c>
      <c r="AD958" s="20"/>
      <c r="AE958" s="20"/>
      <c r="AF958" s="20"/>
      <c r="AG958" s="20"/>
      <c r="AH958" s="20"/>
      <c r="AI958" s="20"/>
      <c r="AJ958" s="18">
        <v>29.4</v>
      </c>
      <c r="AM958" s="20">
        <f>8.9*AJ958/100</f>
        <v>2.6166</v>
      </c>
      <c r="AP958" s="20"/>
      <c r="AS958" s="20"/>
      <c r="AT958" s="18">
        <v>10.4</v>
      </c>
      <c r="AW958" s="20">
        <v>0.67600000000000005</v>
      </c>
      <c r="BD958" s="18">
        <v>8.4</v>
      </c>
      <c r="BG958" s="20">
        <f>3.2*BD958/100</f>
        <v>0.26880000000000004</v>
      </c>
    </row>
    <row r="959" spans="1:61">
      <c r="C959" t="s">
        <v>885</v>
      </c>
      <c r="D959" s="18" t="s">
        <v>886</v>
      </c>
      <c r="E959" t="s">
        <v>123</v>
      </c>
      <c r="H959" t="s">
        <v>124</v>
      </c>
      <c r="I959" t="s">
        <v>124</v>
      </c>
      <c r="K959" t="s">
        <v>671</v>
      </c>
      <c r="L959" t="s">
        <v>890</v>
      </c>
      <c r="N959">
        <v>100</v>
      </c>
      <c r="P959">
        <v>1.5</v>
      </c>
      <c r="R959" s="18">
        <v>2</v>
      </c>
      <c r="T959" s="1"/>
      <c r="U959" s="1"/>
      <c r="V959" s="1"/>
      <c r="W959" s="1"/>
      <c r="X959" s="20"/>
      <c r="Y959" s="1"/>
      <c r="Z959" s="20">
        <v>22.3</v>
      </c>
      <c r="AA959" s="20"/>
      <c r="AB959" s="20"/>
      <c r="AC959" s="20">
        <f>9.8*Z959/100</f>
        <v>2.1854</v>
      </c>
      <c r="AD959" s="20"/>
      <c r="AE959" s="20"/>
      <c r="AF959" s="20"/>
      <c r="AG959" s="20"/>
      <c r="AH959" s="20"/>
      <c r="AI959" s="20"/>
      <c r="AJ959" s="18">
        <v>38</v>
      </c>
      <c r="AM959" s="20">
        <f>15.6*AJ959/100</f>
        <v>5.9279999999999999</v>
      </c>
      <c r="AP959" s="20"/>
      <c r="AS959" s="20"/>
      <c r="AT959" s="18">
        <v>11.1</v>
      </c>
      <c r="AW959" s="20">
        <v>0.88800000000000001</v>
      </c>
      <c r="BD959" s="18">
        <v>8.5</v>
      </c>
      <c r="BG959" s="20">
        <f>2.9*BD959/100</f>
        <v>0.2465</v>
      </c>
    </row>
    <row r="960" spans="1:61">
      <c r="A960" t="s">
        <v>891</v>
      </c>
      <c r="B960" s="55" t="s">
        <v>892</v>
      </c>
      <c r="D960" s="18" t="s">
        <v>893</v>
      </c>
      <c r="E960" t="s">
        <v>347</v>
      </c>
      <c r="G960" t="s">
        <v>324</v>
      </c>
      <c r="J960" t="s">
        <v>894</v>
      </c>
      <c r="K960" t="s">
        <v>155</v>
      </c>
      <c r="L960" t="s">
        <v>895</v>
      </c>
      <c r="R960" s="18">
        <v>1</v>
      </c>
      <c r="U960" s="1" t="s">
        <v>270</v>
      </c>
      <c r="V960" s="1"/>
      <c r="W960" s="1">
        <v>1.93</v>
      </c>
      <c r="X960" s="20"/>
      <c r="Y960">
        <v>2</v>
      </c>
      <c r="Z960" s="20">
        <v>1.93</v>
      </c>
      <c r="AA960" s="20"/>
      <c r="AB960" s="20"/>
      <c r="AC960" s="20"/>
      <c r="AD960" s="20"/>
      <c r="AE960" s="20"/>
      <c r="AF960" s="20"/>
      <c r="AG960" s="20">
        <v>3.14</v>
      </c>
      <c r="AI960" s="20">
        <v>2</v>
      </c>
      <c r="AJ960" s="20">
        <v>3.14</v>
      </c>
      <c r="AK960" s="20"/>
      <c r="AL960" s="20"/>
      <c r="AM960" s="20"/>
      <c r="AP960" s="20"/>
      <c r="AQ960" s="18" t="s">
        <v>130</v>
      </c>
      <c r="AS960" s="20">
        <v>2</v>
      </c>
      <c r="AU960" s="18" t="s">
        <v>130</v>
      </c>
      <c r="BA960" t="s">
        <v>130</v>
      </c>
      <c r="BC960">
        <v>2</v>
      </c>
      <c r="BE960" s="18" t="s">
        <v>130</v>
      </c>
    </row>
    <row r="961" spans="4:57">
      <c r="D961" s="18" t="s">
        <v>893</v>
      </c>
      <c r="E961" t="s">
        <v>347</v>
      </c>
      <c r="G961" t="s">
        <v>324</v>
      </c>
      <c r="J961" t="s">
        <v>896</v>
      </c>
      <c r="K961" t="s">
        <v>155</v>
      </c>
      <c r="L961" t="s">
        <v>895</v>
      </c>
      <c r="R961" s="18">
        <v>1</v>
      </c>
      <c r="U961" s="1" t="s">
        <v>270</v>
      </c>
      <c r="V961" s="1"/>
      <c r="W961" s="1">
        <v>3.14</v>
      </c>
      <c r="X961" s="20"/>
      <c r="Y961">
        <v>2</v>
      </c>
      <c r="Z961" s="20">
        <v>3.14</v>
      </c>
      <c r="AA961" s="20"/>
      <c r="AB961" s="20"/>
      <c r="AC961" s="20"/>
      <c r="AD961" s="20"/>
      <c r="AE961" s="20"/>
      <c r="AF961" s="20"/>
      <c r="AG961" s="20">
        <v>4.93</v>
      </c>
      <c r="AI961" s="20">
        <v>2</v>
      </c>
      <c r="AJ961" s="20">
        <v>4.93</v>
      </c>
      <c r="AK961" s="20"/>
      <c r="AL961" s="20"/>
      <c r="AM961" s="20"/>
      <c r="AP961" s="20"/>
      <c r="AQ961" s="18" t="s">
        <v>130</v>
      </c>
      <c r="AS961" s="20">
        <v>2</v>
      </c>
      <c r="AU961" s="18" t="s">
        <v>130</v>
      </c>
      <c r="BA961" t="s">
        <v>130</v>
      </c>
      <c r="BC961">
        <v>2</v>
      </c>
      <c r="BE961" s="18" t="s">
        <v>130</v>
      </c>
    </row>
    <row r="962" spans="4:57">
      <c r="D962" s="18" t="s">
        <v>893</v>
      </c>
      <c r="E962" t="s">
        <v>347</v>
      </c>
      <c r="G962" t="s">
        <v>324</v>
      </c>
      <c r="J962" t="s">
        <v>897</v>
      </c>
      <c r="K962" t="s">
        <v>155</v>
      </c>
      <c r="L962" t="s">
        <v>895</v>
      </c>
      <c r="R962" s="18">
        <v>1</v>
      </c>
      <c r="U962" s="1" t="s">
        <v>270</v>
      </c>
      <c r="V962" s="1"/>
      <c r="W962" s="1">
        <v>12.07</v>
      </c>
      <c r="X962" s="20"/>
      <c r="Y962">
        <v>2</v>
      </c>
      <c r="Z962" s="20">
        <v>12.07</v>
      </c>
      <c r="AA962" s="20"/>
      <c r="AB962" s="20"/>
      <c r="AC962" s="20"/>
      <c r="AD962" s="20"/>
      <c r="AE962" s="20"/>
      <c r="AF962" s="20"/>
      <c r="AG962" s="20">
        <v>18.86</v>
      </c>
      <c r="AI962" s="20">
        <v>2</v>
      </c>
      <c r="AJ962" s="20">
        <v>18.86</v>
      </c>
      <c r="AK962" s="20"/>
      <c r="AL962" s="20"/>
      <c r="AM962" s="20"/>
      <c r="AP962" s="20"/>
      <c r="AQ962" s="18">
        <v>7.07</v>
      </c>
      <c r="AS962" s="20">
        <v>2</v>
      </c>
      <c r="AT962" s="18">
        <v>7.07</v>
      </c>
      <c r="BA962">
        <v>4.05</v>
      </c>
      <c r="BC962">
        <v>2</v>
      </c>
      <c r="BD962" s="18">
        <v>4.05</v>
      </c>
    </row>
    <row r="963" spans="4:57">
      <c r="D963" s="18" t="s">
        <v>893</v>
      </c>
      <c r="E963" t="s">
        <v>347</v>
      </c>
      <c r="G963" t="s">
        <v>324</v>
      </c>
      <c r="J963" t="s">
        <v>898</v>
      </c>
      <c r="K963" t="s">
        <v>155</v>
      </c>
      <c r="L963" t="s">
        <v>895</v>
      </c>
      <c r="R963" s="18">
        <v>1</v>
      </c>
      <c r="U963" s="1" t="s">
        <v>270</v>
      </c>
      <c r="V963" s="1"/>
      <c r="W963" s="1">
        <v>1.1000000000000001</v>
      </c>
      <c r="X963" s="20"/>
      <c r="Y963">
        <v>2</v>
      </c>
      <c r="Z963" s="20">
        <v>1.1000000000000001</v>
      </c>
      <c r="AA963" s="20"/>
      <c r="AB963" s="20"/>
      <c r="AC963" s="20"/>
      <c r="AD963" s="20"/>
      <c r="AE963" s="20"/>
      <c r="AF963" s="20"/>
      <c r="AG963" s="20">
        <v>2.09</v>
      </c>
      <c r="AI963" s="20">
        <v>2</v>
      </c>
      <c r="AJ963" s="20">
        <v>2.09</v>
      </c>
      <c r="AK963" s="20"/>
      <c r="AL963" s="20"/>
      <c r="AM963" s="20"/>
      <c r="AP963" s="20"/>
      <c r="AQ963" s="18" t="s">
        <v>130</v>
      </c>
      <c r="AS963" s="20">
        <v>2</v>
      </c>
      <c r="AU963" s="18" t="s">
        <v>130</v>
      </c>
      <c r="BA963" t="s">
        <v>130</v>
      </c>
      <c r="BC963">
        <v>2</v>
      </c>
      <c r="BE963" s="18" t="s">
        <v>130</v>
      </c>
    </row>
    <row r="964" spans="4:57">
      <c r="D964" s="18" t="s">
        <v>893</v>
      </c>
      <c r="E964" t="s">
        <v>347</v>
      </c>
      <c r="G964" t="s">
        <v>324</v>
      </c>
      <c r="J964" t="s">
        <v>899</v>
      </c>
      <c r="K964" t="s">
        <v>155</v>
      </c>
      <c r="L964" t="s">
        <v>895</v>
      </c>
      <c r="R964" s="18">
        <v>1</v>
      </c>
      <c r="U964" s="1" t="s">
        <v>270</v>
      </c>
      <c r="V964" s="1"/>
      <c r="W964" s="1">
        <v>7.81</v>
      </c>
      <c r="X964" s="20"/>
      <c r="Y964">
        <v>2</v>
      </c>
      <c r="Z964" s="20">
        <v>7.81</v>
      </c>
      <c r="AA964" s="20"/>
      <c r="AB964" s="20"/>
      <c r="AC964" s="20"/>
      <c r="AD964" s="20"/>
      <c r="AE964" s="20"/>
      <c r="AF964" s="20"/>
      <c r="AG964" s="20">
        <v>11.98</v>
      </c>
      <c r="AI964" s="20">
        <v>2</v>
      </c>
      <c r="AJ964" s="20">
        <v>11.98</v>
      </c>
      <c r="AK964" s="20"/>
      <c r="AL964" s="20"/>
      <c r="AM964" s="20"/>
      <c r="AP964" s="20"/>
      <c r="AQ964" s="18">
        <v>4.74</v>
      </c>
      <c r="AS964" s="20">
        <v>2</v>
      </c>
      <c r="AT964" s="18">
        <v>4.74</v>
      </c>
      <c r="BA964">
        <v>4.4800000000000004</v>
      </c>
      <c r="BC964">
        <v>2</v>
      </c>
      <c r="BD964" s="18">
        <v>4.4800000000000004</v>
      </c>
    </row>
    <row r="965" spans="4:57">
      <c r="D965" s="18" t="s">
        <v>893</v>
      </c>
      <c r="E965" t="s">
        <v>347</v>
      </c>
      <c r="G965" t="s">
        <v>324</v>
      </c>
      <c r="J965" t="s">
        <v>900</v>
      </c>
      <c r="K965" t="s">
        <v>155</v>
      </c>
      <c r="L965" t="s">
        <v>895</v>
      </c>
      <c r="R965" s="18">
        <v>1</v>
      </c>
      <c r="U965" s="1" t="s">
        <v>270</v>
      </c>
      <c r="V965" s="1"/>
      <c r="W965" s="1">
        <v>2.0099999999999998</v>
      </c>
      <c r="X965" s="20"/>
      <c r="Y965">
        <v>2</v>
      </c>
      <c r="Z965" s="20">
        <v>2.0099999999999998</v>
      </c>
      <c r="AA965" s="20"/>
      <c r="AB965" s="20"/>
      <c r="AC965" s="20"/>
      <c r="AD965" s="20"/>
      <c r="AE965" s="20"/>
      <c r="AF965" s="20"/>
      <c r="AG965" s="20">
        <v>5.36</v>
      </c>
      <c r="AI965" s="20">
        <v>2</v>
      </c>
      <c r="AJ965" s="20">
        <v>5.36</v>
      </c>
      <c r="AK965" s="20"/>
      <c r="AL965" s="20"/>
      <c r="AM965" s="20"/>
      <c r="AP965" s="20"/>
      <c r="AQ965" s="18">
        <v>3.47</v>
      </c>
      <c r="AS965" s="20">
        <v>2</v>
      </c>
      <c r="AT965" s="18">
        <v>3.47</v>
      </c>
      <c r="BA965" t="s">
        <v>130</v>
      </c>
      <c r="BC965">
        <v>2</v>
      </c>
      <c r="BE965" s="18" t="s">
        <v>130</v>
      </c>
    </row>
    <row r="966" spans="4:57">
      <c r="D966" s="18" t="s">
        <v>893</v>
      </c>
      <c r="E966" t="s">
        <v>347</v>
      </c>
      <c r="G966" t="s">
        <v>324</v>
      </c>
      <c r="J966" t="s">
        <v>901</v>
      </c>
      <c r="K966" t="s">
        <v>155</v>
      </c>
      <c r="L966" t="s">
        <v>895</v>
      </c>
      <c r="R966" s="18">
        <v>1</v>
      </c>
      <c r="U966" s="1" t="s">
        <v>270</v>
      </c>
      <c r="V966" s="1"/>
      <c r="W966" s="1">
        <v>4.41</v>
      </c>
      <c r="X966" s="20"/>
      <c r="Y966">
        <v>2</v>
      </c>
      <c r="Z966" s="20">
        <v>4.41</v>
      </c>
      <c r="AA966" s="20"/>
      <c r="AB966" s="20"/>
      <c r="AC966" s="20"/>
      <c r="AD966" s="20"/>
      <c r="AE966" s="20"/>
      <c r="AF966" s="20"/>
      <c r="AG966" s="20">
        <v>7.95</v>
      </c>
      <c r="AI966" s="20">
        <v>2</v>
      </c>
      <c r="AJ966" s="20">
        <v>7.95</v>
      </c>
      <c r="AK966" s="20"/>
      <c r="AL966" s="20"/>
      <c r="AM966" s="20"/>
      <c r="AP966" s="20"/>
      <c r="AQ966" s="18">
        <v>4.04</v>
      </c>
      <c r="AS966" s="20">
        <v>2</v>
      </c>
      <c r="AT966" s="18">
        <v>4.04</v>
      </c>
      <c r="BA966" t="s">
        <v>130</v>
      </c>
      <c r="BC966">
        <v>2</v>
      </c>
      <c r="BE966" s="18" t="s">
        <v>130</v>
      </c>
    </row>
    <row r="967" spans="4:57">
      <c r="D967" s="18" t="s">
        <v>893</v>
      </c>
      <c r="E967" t="s">
        <v>347</v>
      </c>
      <c r="G967" t="s">
        <v>324</v>
      </c>
      <c r="J967" t="s">
        <v>902</v>
      </c>
      <c r="K967" t="s">
        <v>155</v>
      </c>
      <c r="L967" t="s">
        <v>895</v>
      </c>
      <c r="R967" s="18">
        <v>1</v>
      </c>
      <c r="U967" s="1" t="s">
        <v>270</v>
      </c>
      <c r="V967" s="1"/>
      <c r="W967" s="1">
        <v>7.93</v>
      </c>
      <c r="X967" s="20"/>
      <c r="Y967">
        <v>2</v>
      </c>
      <c r="Z967" s="20">
        <v>7.93</v>
      </c>
      <c r="AA967" s="20"/>
      <c r="AB967" s="20"/>
      <c r="AC967" s="20"/>
      <c r="AD967" s="20"/>
      <c r="AE967" s="20"/>
      <c r="AF967" s="20"/>
      <c r="AG967" s="20">
        <v>13.09</v>
      </c>
      <c r="AI967" s="20">
        <v>2</v>
      </c>
      <c r="AJ967" s="20">
        <v>13.09</v>
      </c>
      <c r="AK967" s="20"/>
      <c r="AL967" s="20"/>
      <c r="AM967" s="20"/>
      <c r="AP967" s="20"/>
      <c r="AQ967" s="18">
        <v>9.76</v>
      </c>
      <c r="AS967" s="20">
        <v>2</v>
      </c>
      <c r="AT967" s="18">
        <v>9.76</v>
      </c>
      <c r="BA967" t="s">
        <v>130</v>
      </c>
      <c r="BC967">
        <v>2</v>
      </c>
      <c r="BE967" s="18" t="s">
        <v>130</v>
      </c>
    </row>
    <row r="968" spans="4:57">
      <c r="D968" s="18" t="s">
        <v>893</v>
      </c>
      <c r="E968" t="s">
        <v>347</v>
      </c>
      <c r="G968" t="s">
        <v>324</v>
      </c>
      <c r="J968" t="s">
        <v>903</v>
      </c>
      <c r="K968" t="s">
        <v>155</v>
      </c>
      <c r="L968" t="s">
        <v>895</v>
      </c>
      <c r="R968" s="18">
        <v>1</v>
      </c>
      <c r="U968" s="1" t="s">
        <v>270</v>
      </c>
      <c r="V968" s="1"/>
      <c r="W968" s="1">
        <v>2.82</v>
      </c>
      <c r="X968" s="20"/>
      <c r="Y968">
        <v>2</v>
      </c>
      <c r="Z968" s="20">
        <v>2.82</v>
      </c>
      <c r="AA968" s="20"/>
      <c r="AB968" s="20"/>
      <c r="AC968" s="20"/>
      <c r="AD968" s="20"/>
      <c r="AE968" s="20"/>
      <c r="AF968" s="20"/>
      <c r="AG968" s="20">
        <v>6.12</v>
      </c>
      <c r="AI968" s="20">
        <v>2</v>
      </c>
      <c r="AJ968" s="20">
        <v>6.12</v>
      </c>
      <c r="AK968" s="20"/>
      <c r="AL968" s="20"/>
      <c r="AM968" s="20"/>
      <c r="AP968" s="20"/>
      <c r="AQ968" s="18">
        <v>3.58</v>
      </c>
      <c r="AS968" s="20">
        <v>2</v>
      </c>
      <c r="AT968" s="18">
        <v>3.58</v>
      </c>
      <c r="BA968" t="s">
        <v>130</v>
      </c>
      <c r="BC968">
        <v>2</v>
      </c>
      <c r="BE968" s="18" t="s">
        <v>130</v>
      </c>
    </row>
    <row r="969" spans="4:57">
      <c r="D969" s="18" t="s">
        <v>893</v>
      </c>
      <c r="E969" t="s">
        <v>347</v>
      </c>
      <c r="G969" t="s">
        <v>324</v>
      </c>
      <c r="J969" t="s">
        <v>904</v>
      </c>
      <c r="K969" t="s">
        <v>155</v>
      </c>
      <c r="L969" t="s">
        <v>895</v>
      </c>
      <c r="R969" s="18">
        <v>1</v>
      </c>
      <c r="U969" s="1" t="s">
        <v>270</v>
      </c>
      <c r="V969" s="1"/>
      <c r="W969" s="1">
        <v>1.1499999999999999</v>
      </c>
      <c r="X969" s="20"/>
      <c r="Y969">
        <v>2</v>
      </c>
      <c r="Z969" s="20">
        <v>1.1499999999999999</v>
      </c>
      <c r="AA969" s="20"/>
      <c r="AB969" s="20"/>
      <c r="AC969" s="20"/>
      <c r="AD969" s="20"/>
      <c r="AE969" s="20"/>
      <c r="AF969" s="20"/>
      <c r="AG969" s="20">
        <v>2.6</v>
      </c>
      <c r="AI969" s="20">
        <v>2</v>
      </c>
      <c r="AJ969" s="20">
        <v>2.6</v>
      </c>
      <c r="AK969" s="20"/>
      <c r="AL969" s="20"/>
      <c r="AM969" s="20"/>
      <c r="AP969" s="20"/>
      <c r="AQ969" s="18" t="s">
        <v>130</v>
      </c>
      <c r="AS969" s="20">
        <v>2</v>
      </c>
      <c r="AU969" s="18" t="s">
        <v>130</v>
      </c>
      <c r="BA969" t="s">
        <v>130</v>
      </c>
      <c r="BC969">
        <v>2</v>
      </c>
      <c r="BE969" s="18" t="s">
        <v>130</v>
      </c>
    </row>
    <row r="970" spans="4:57">
      <c r="D970" s="18" t="s">
        <v>893</v>
      </c>
      <c r="E970" t="s">
        <v>347</v>
      </c>
      <c r="G970" t="s">
        <v>324</v>
      </c>
      <c r="J970" t="s">
        <v>905</v>
      </c>
      <c r="K970" t="s">
        <v>155</v>
      </c>
      <c r="L970" t="s">
        <v>895</v>
      </c>
      <c r="R970" s="18">
        <v>1</v>
      </c>
      <c r="U970" s="1" t="s">
        <v>270</v>
      </c>
      <c r="V970" s="1"/>
      <c r="W970" s="1">
        <v>1.58</v>
      </c>
      <c r="X970" s="20"/>
      <c r="Y970">
        <v>2</v>
      </c>
      <c r="Z970" s="20">
        <v>1.58</v>
      </c>
      <c r="AA970" s="20"/>
      <c r="AB970" s="20"/>
      <c r="AC970" s="20"/>
      <c r="AD970" s="20"/>
      <c r="AE970" s="20"/>
      <c r="AF970" s="20"/>
      <c r="AG970" s="20">
        <v>3.62</v>
      </c>
      <c r="AI970" s="20">
        <v>2</v>
      </c>
      <c r="AJ970" s="20">
        <v>3.62</v>
      </c>
      <c r="AK970" s="20"/>
      <c r="AL970" s="20"/>
      <c r="AM970" s="20"/>
      <c r="AP970" s="20"/>
      <c r="AQ970" s="18" t="s">
        <v>130</v>
      </c>
      <c r="AS970" s="20">
        <v>2</v>
      </c>
      <c r="AU970" s="18" t="s">
        <v>130</v>
      </c>
      <c r="BA970" t="s">
        <v>130</v>
      </c>
      <c r="BC970">
        <v>2</v>
      </c>
      <c r="BE970" s="18" t="s">
        <v>130</v>
      </c>
    </row>
    <row r="971" spans="4:57">
      <c r="D971" s="18" t="s">
        <v>893</v>
      </c>
      <c r="E971" t="s">
        <v>347</v>
      </c>
      <c r="G971" t="s">
        <v>324</v>
      </c>
      <c r="J971" t="s">
        <v>906</v>
      </c>
      <c r="K971" t="s">
        <v>155</v>
      </c>
      <c r="L971" t="s">
        <v>895</v>
      </c>
      <c r="R971" s="18">
        <v>1</v>
      </c>
      <c r="U971" s="1" t="s">
        <v>270</v>
      </c>
      <c r="V971" s="1"/>
      <c r="W971" s="1">
        <v>3.71</v>
      </c>
      <c r="X971" s="20"/>
      <c r="Y971">
        <v>2</v>
      </c>
      <c r="Z971" s="20">
        <v>3.71</v>
      </c>
      <c r="AA971" s="20"/>
      <c r="AB971" s="20"/>
      <c r="AC971" s="20"/>
      <c r="AD971" s="20"/>
      <c r="AE971" s="20"/>
      <c r="AF971" s="20"/>
      <c r="AG971" s="20">
        <v>7.12</v>
      </c>
      <c r="AI971" s="20">
        <v>2</v>
      </c>
      <c r="AJ971" s="20">
        <v>7.12</v>
      </c>
      <c r="AK971" s="20"/>
      <c r="AL971" s="20"/>
      <c r="AM971" s="20"/>
      <c r="AP971" s="20"/>
      <c r="AQ971" s="18" t="s">
        <v>130</v>
      </c>
      <c r="AS971" s="20">
        <v>2</v>
      </c>
      <c r="AU971" s="18" t="s">
        <v>130</v>
      </c>
      <c r="BA971" t="s">
        <v>130</v>
      </c>
      <c r="BC971">
        <v>2</v>
      </c>
      <c r="BE971" s="18" t="s">
        <v>130</v>
      </c>
    </row>
    <row r="972" spans="4:57">
      <c r="D972" s="18" t="s">
        <v>893</v>
      </c>
      <c r="E972" t="s">
        <v>347</v>
      </c>
      <c r="G972" t="s">
        <v>324</v>
      </c>
      <c r="J972" t="s">
        <v>907</v>
      </c>
      <c r="K972" t="s">
        <v>155</v>
      </c>
      <c r="L972" t="s">
        <v>895</v>
      </c>
      <c r="R972" s="18">
        <v>1</v>
      </c>
      <c r="U972" s="1" t="s">
        <v>270</v>
      </c>
      <c r="V972" s="1"/>
      <c r="W972" s="1">
        <v>0.88</v>
      </c>
      <c r="X972" s="20"/>
      <c r="Y972">
        <v>2</v>
      </c>
      <c r="Z972" s="20">
        <v>0.88</v>
      </c>
      <c r="AA972" s="20"/>
      <c r="AB972" s="20"/>
      <c r="AC972" s="20"/>
      <c r="AD972" s="20"/>
      <c r="AE972" s="20"/>
      <c r="AF972" s="20"/>
      <c r="AG972" s="20">
        <v>2.38</v>
      </c>
      <c r="AI972" s="20">
        <v>2</v>
      </c>
      <c r="AJ972" s="20">
        <v>2.38</v>
      </c>
      <c r="AK972" s="20"/>
      <c r="AL972" s="20"/>
      <c r="AM972" s="20"/>
      <c r="AP972" s="20"/>
      <c r="AQ972" s="18" t="s">
        <v>130</v>
      </c>
      <c r="AS972" s="20">
        <v>2</v>
      </c>
      <c r="AU972" s="18" t="s">
        <v>130</v>
      </c>
      <c r="BA972" t="s">
        <v>130</v>
      </c>
      <c r="BC972">
        <v>2</v>
      </c>
      <c r="BE972" s="18" t="s">
        <v>130</v>
      </c>
    </row>
    <row r="973" spans="4:57">
      <c r="D973" s="18" t="s">
        <v>893</v>
      </c>
      <c r="E973" t="s">
        <v>347</v>
      </c>
      <c r="G973" t="s">
        <v>324</v>
      </c>
      <c r="J973" t="s">
        <v>908</v>
      </c>
      <c r="K973" t="s">
        <v>155</v>
      </c>
      <c r="L973" t="s">
        <v>895</v>
      </c>
      <c r="R973" s="18">
        <v>1</v>
      </c>
      <c r="U973" s="1" t="s">
        <v>270</v>
      </c>
      <c r="V973" s="1"/>
      <c r="W973" s="1">
        <v>5.03</v>
      </c>
      <c r="X973" s="20"/>
      <c r="Y973">
        <v>2</v>
      </c>
      <c r="Z973" s="20">
        <v>5.03</v>
      </c>
      <c r="AA973" s="20"/>
      <c r="AB973" s="20"/>
      <c r="AC973" s="20"/>
      <c r="AD973" s="20"/>
      <c r="AE973" s="20"/>
      <c r="AF973" s="20"/>
      <c r="AG973" s="20">
        <v>8.49</v>
      </c>
      <c r="AI973" s="20">
        <v>2</v>
      </c>
      <c r="AJ973" s="20">
        <v>8.49</v>
      </c>
      <c r="AK973" s="20"/>
      <c r="AL973" s="20"/>
      <c r="AM973" s="20"/>
      <c r="AP973" s="20"/>
      <c r="AQ973" s="18" t="s">
        <v>130</v>
      </c>
      <c r="AS973" s="20">
        <v>2</v>
      </c>
      <c r="AU973" s="18" t="s">
        <v>130</v>
      </c>
      <c r="BA973" t="s">
        <v>130</v>
      </c>
      <c r="BC973">
        <v>2</v>
      </c>
      <c r="BE973" s="18" t="s">
        <v>130</v>
      </c>
    </row>
    <row r="974" spans="4:57">
      <c r="D974" s="18" t="s">
        <v>893</v>
      </c>
      <c r="E974" t="s">
        <v>347</v>
      </c>
      <c r="G974" t="s">
        <v>324</v>
      </c>
      <c r="J974" t="s">
        <v>909</v>
      </c>
      <c r="K974" t="s">
        <v>155</v>
      </c>
      <c r="L974" t="s">
        <v>895</v>
      </c>
      <c r="R974" s="18">
        <v>1</v>
      </c>
      <c r="U974" s="1" t="s">
        <v>270</v>
      </c>
      <c r="V974" s="1"/>
      <c r="W974" s="1">
        <v>1.33</v>
      </c>
      <c r="X974" s="20"/>
      <c r="Y974">
        <v>2</v>
      </c>
      <c r="Z974" s="20">
        <v>1.33</v>
      </c>
      <c r="AA974" s="20"/>
      <c r="AB974" s="20"/>
      <c r="AC974" s="20"/>
      <c r="AD974" s="20"/>
      <c r="AE974" s="20"/>
      <c r="AF974" s="20"/>
      <c r="AG974" s="20">
        <v>2.54</v>
      </c>
      <c r="AI974" s="20">
        <v>2</v>
      </c>
      <c r="AJ974" s="20">
        <v>2.54</v>
      </c>
      <c r="AK974" s="20"/>
      <c r="AL974" s="20"/>
      <c r="AM974" s="20"/>
      <c r="AP974" s="20"/>
      <c r="AQ974" s="18" t="s">
        <v>130</v>
      </c>
      <c r="AS974" s="20">
        <v>2</v>
      </c>
      <c r="AU974" s="18" t="s">
        <v>130</v>
      </c>
      <c r="BA974" t="s">
        <v>130</v>
      </c>
      <c r="BC974">
        <v>2</v>
      </c>
      <c r="BE974" s="18" t="s">
        <v>130</v>
      </c>
    </row>
    <row r="975" spans="4:57">
      <c r="D975" s="18" t="s">
        <v>893</v>
      </c>
      <c r="E975" t="s">
        <v>347</v>
      </c>
      <c r="G975" t="s">
        <v>324</v>
      </c>
      <c r="J975" t="s">
        <v>910</v>
      </c>
      <c r="K975" t="s">
        <v>155</v>
      </c>
      <c r="L975" t="s">
        <v>895</v>
      </c>
      <c r="R975" s="18">
        <v>1</v>
      </c>
      <c r="U975" s="1" t="s">
        <v>270</v>
      </c>
      <c r="V975" s="1"/>
      <c r="W975" s="1">
        <v>1.64</v>
      </c>
      <c r="X975" s="20"/>
      <c r="Y975">
        <v>2</v>
      </c>
      <c r="Z975" s="20">
        <v>1.64</v>
      </c>
      <c r="AA975" s="20"/>
      <c r="AB975" s="20"/>
      <c r="AC975" s="20"/>
      <c r="AD975" s="20"/>
      <c r="AE975" s="20"/>
      <c r="AF975" s="20"/>
      <c r="AG975" s="20">
        <v>3.68</v>
      </c>
      <c r="AI975" s="20">
        <v>2</v>
      </c>
      <c r="AJ975" s="20">
        <v>3.68</v>
      </c>
      <c r="AK975" s="20"/>
      <c r="AL975" s="20"/>
      <c r="AM975" s="20"/>
      <c r="AP975" s="20"/>
      <c r="AQ975" s="18" t="s">
        <v>130</v>
      </c>
      <c r="AS975" s="20">
        <v>2</v>
      </c>
      <c r="AU975" s="18" t="s">
        <v>130</v>
      </c>
      <c r="BA975" t="s">
        <v>130</v>
      </c>
      <c r="BC975">
        <v>2</v>
      </c>
      <c r="BE975" s="18" t="s">
        <v>130</v>
      </c>
    </row>
    <row r="976" spans="4:57">
      <c r="D976" s="18" t="s">
        <v>893</v>
      </c>
      <c r="E976" t="s">
        <v>347</v>
      </c>
      <c r="G976" t="s">
        <v>324</v>
      </c>
      <c r="J976" t="s">
        <v>911</v>
      </c>
      <c r="K976" t="s">
        <v>155</v>
      </c>
      <c r="L976" t="s">
        <v>895</v>
      </c>
      <c r="R976" s="18">
        <v>1</v>
      </c>
      <c r="U976" s="1" t="s">
        <v>270</v>
      </c>
      <c r="V976" s="1"/>
      <c r="W976" s="1">
        <v>2.2999999999999998</v>
      </c>
      <c r="X976" s="20"/>
      <c r="Y976">
        <v>2</v>
      </c>
      <c r="Z976" s="20">
        <v>2.2999999999999998</v>
      </c>
      <c r="AA976" s="20"/>
      <c r="AB976" s="20"/>
      <c r="AC976" s="20"/>
      <c r="AD976" s="20"/>
      <c r="AE976" s="20"/>
      <c r="AF976" s="20"/>
      <c r="AG976" s="20">
        <v>4.9400000000000004</v>
      </c>
      <c r="AI976" s="20">
        <v>2</v>
      </c>
      <c r="AJ976" s="20">
        <v>4.9400000000000004</v>
      </c>
      <c r="AK976" s="20"/>
      <c r="AL976" s="20"/>
      <c r="AM976" s="20"/>
      <c r="AP976" s="20"/>
      <c r="AQ976" s="18">
        <v>2.14</v>
      </c>
      <c r="AS976" s="20">
        <v>2</v>
      </c>
      <c r="AT976" s="18">
        <v>2.14</v>
      </c>
      <c r="BA976">
        <v>2.42</v>
      </c>
      <c r="BC976">
        <v>2</v>
      </c>
      <c r="BD976" s="18">
        <v>2.42</v>
      </c>
    </row>
    <row r="977" spans="4:57">
      <c r="D977" s="18" t="s">
        <v>893</v>
      </c>
      <c r="E977" t="s">
        <v>347</v>
      </c>
      <c r="G977" t="s">
        <v>324</v>
      </c>
      <c r="J977" t="s">
        <v>912</v>
      </c>
      <c r="K977" t="s">
        <v>155</v>
      </c>
      <c r="L977" t="s">
        <v>895</v>
      </c>
      <c r="R977" s="18">
        <v>1</v>
      </c>
      <c r="U977" s="1" t="s">
        <v>270</v>
      </c>
      <c r="V977" s="1"/>
      <c r="W977" s="1">
        <v>0.68</v>
      </c>
      <c r="X977" s="20"/>
      <c r="Y977">
        <v>2</v>
      </c>
      <c r="Z977" s="20">
        <v>0.68</v>
      </c>
      <c r="AA977" s="20"/>
      <c r="AB977" s="20"/>
      <c r="AC977" s="20"/>
      <c r="AD977" s="20"/>
      <c r="AE977" s="20"/>
      <c r="AF977" s="20"/>
      <c r="AG977" s="20">
        <v>1.07</v>
      </c>
      <c r="AI977" s="20">
        <v>2</v>
      </c>
      <c r="AJ977" s="20">
        <v>1.07</v>
      </c>
      <c r="AK977" s="20"/>
      <c r="AL977" s="20"/>
      <c r="AM977" s="20"/>
      <c r="AP977" s="20"/>
      <c r="AQ977" s="18" t="s">
        <v>130</v>
      </c>
      <c r="AS977" s="20">
        <v>2</v>
      </c>
      <c r="AU977" s="18" t="s">
        <v>130</v>
      </c>
      <c r="BA977" t="s">
        <v>130</v>
      </c>
      <c r="BC977">
        <v>2</v>
      </c>
      <c r="BE977" s="18" t="s">
        <v>130</v>
      </c>
    </row>
    <row r="978" spans="4:57">
      <c r="D978" s="18" t="s">
        <v>893</v>
      </c>
      <c r="E978" t="s">
        <v>347</v>
      </c>
      <c r="G978" t="s">
        <v>324</v>
      </c>
      <c r="J978" t="s">
        <v>913</v>
      </c>
      <c r="K978" t="s">
        <v>155</v>
      </c>
      <c r="L978" t="s">
        <v>895</v>
      </c>
      <c r="R978" s="18">
        <v>1</v>
      </c>
      <c r="U978" s="1" t="s">
        <v>270</v>
      </c>
      <c r="V978" s="1"/>
      <c r="W978" s="1">
        <v>2.06</v>
      </c>
      <c r="X978" s="20"/>
      <c r="Y978">
        <v>2</v>
      </c>
      <c r="Z978" s="20">
        <v>2.06</v>
      </c>
      <c r="AA978" s="20"/>
      <c r="AB978" s="20"/>
      <c r="AC978" s="20"/>
      <c r="AD978" s="20"/>
      <c r="AE978" s="20"/>
      <c r="AF978" s="20"/>
      <c r="AG978" s="20">
        <v>3.5</v>
      </c>
      <c r="AI978" s="20">
        <v>2</v>
      </c>
      <c r="AJ978" s="20">
        <v>3.5</v>
      </c>
      <c r="AK978" s="20"/>
      <c r="AL978" s="20"/>
      <c r="AM978" s="20"/>
      <c r="AP978" s="20"/>
      <c r="AQ978" s="18">
        <v>2.0299999999999998</v>
      </c>
      <c r="AS978" s="20">
        <v>2</v>
      </c>
      <c r="AT978" s="18">
        <v>2.0299999999999998</v>
      </c>
      <c r="BA978" t="s">
        <v>130</v>
      </c>
      <c r="BC978">
        <v>2</v>
      </c>
      <c r="BE978" s="18" t="s">
        <v>130</v>
      </c>
    </row>
    <row r="979" spans="4:57">
      <c r="D979" s="18" t="s">
        <v>893</v>
      </c>
      <c r="E979" t="s">
        <v>347</v>
      </c>
      <c r="G979" t="s">
        <v>324</v>
      </c>
      <c r="J979" t="s">
        <v>914</v>
      </c>
      <c r="K979" t="s">
        <v>155</v>
      </c>
      <c r="L979" t="s">
        <v>895</v>
      </c>
      <c r="R979" s="18">
        <v>1</v>
      </c>
      <c r="U979" s="1" t="s">
        <v>270</v>
      </c>
      <c r="V979" s="1"/>
      <c r="W979" s="1">
        <v>0.88</v>
      </c>
      <c r="X979" s="20"/>
      <c r="Y979">
        <v>2</v>
      </c>
      <c r="Z979" s="20">
        <v>0.88</v>
      </c>
      <c r="AA979" s="20"/>
      <c r="AB979" s="20"/>
      <c r="AC979" s="20"/>
      <c r="AD979" s="20"/>
      <c r="AE979" s="20"/>
      <c r="AF979" s="20"/>
      <c r="AG979" s="20">
        <v>1.6</v>
      </c>
      <c r="AI979" s="20">
        <v>2</v>
      </c>
      <c r="AJ979" s="20">
        <v>1.6</v>
      </c>
      <c r="AK979" s="20"/>
      <c r="AL979" s="20"/>
      <c r="AM979" s="20"/>
      <c r="AP979" s="20"/>
      <c r="AQ979" s="18" t="s">
        <v>130</v>
      </c>
      <c r="AS979" s="20">
        <v>2</v>
      </c>
      <c r="AU979" s="18" t="s">
        <v>130</v>
      </c>
      <c r="BA979" t="s">
        <v>130</v>
      </c>
      <c r="BC979">
        <v>2</v>
      </c>
      <c r="BE979" s="18" t="s">
        <v>130</v>
      </c>
    </row>
    <row r="980" spans="4:57">
      <c r="D980" s="18" t="s">
        <v>893</v>
      </c>
      <c r="E980" t="s">
        <v>347</v>
      </c>
      <c r="G980" t="s">
        <v>324</v>
      </c>
      <c r="J980" t="s">
        <v>915</v>
      </c>
      <c r="K980" t="s">
        <v>155</v>
      </c>
      <c r="L980" t="s">
        <v>895</v>
      </c>
      <c r="R980" s="18">
        <v>1</v>
      </c>
      <c r="U980" s="1" t="s">
        <v>270</v>
      </c>
      <c r="V980" s="1"/>
      <c r="W980" s="1">
        <v>1.72</v>
      </c>
      <c r="X980" s="20"/>
      <c r="Y980">
        <v>2</v>
      </c>
      <c r="Z980" s="20">
        <v>1.72</v>
      </c>
      <c r="AA980" s="20"/>
      <c r="AB980" s="20"/>
      <c r="AC980" s="20"/>
      <c r="AD980" s="20"/>
      <c r="AE980" s="20"/>
      <c r="AF980" s="20"/>
      <c r="AG980" s="20">
        <v>2.97</v>
      </c>
      <c r="AI980" s="20">
        <v>2</v>
      </c>
      <c r="AJ980" s="20">
        <v>2.97</v>
      </c>
      <c r="AK980" s="20"/>
      <c r="AL980" s="20"/>
      <c r="AM980" s="20"/>
      <c r="AP980" s="20"/>
      <c r="AQ980" s="18" t="s">
        <v>130</v>
      </c>
      <c r="AS980" s="20">
        <v>2</v>
      </c>
      <c r="AU980" s="18" t="s">
        <v>130</v>
      </c>
      <c r="BA980" t="s">
        <v>130</v>
      </c>
      <c r="BC980">
        <v>2</v>
      </c>
      <c r="BE980" s="18" t="s">
        <v>130</v>
      </c>
    </row>
    <row r="981" spans="4:57">
      <c r="D981" s="18" t="s">
        <v>893</v>
      </c>
      <c r="E981" t="s">
        <v>347</v>
      </c>
      <c r="G981" t="s">
        <v>324</v>
      </c>
      <c r="J981" t="s">
        <v>916</v>
      </c>
      <c r="K981" t="s">
        <v>155</v>
      </c>
      <c r="L981" t="s">
        <v>895</v>
      </c>
      <c r="R981" s="18">
        <v>1</v>
      </c>
      <c r="U981" s="1" t="s">
        <v>270</v>
      </c>
      <c r="V981" s="1"/>
      <c r="W981" s="1">
        <v>5.94</v>
      </c>
      <c r="X981" s="20"/>
      <c r="Y981">
        <v>2</v>
      </c>
      <c r="Z981" s="20">
        <v>5.94</v>
      </c>
      <c r="AA981" s="20"/>
      <c r="AB981" s="20"/>
      <c r="AC981" s="20"/>
      <c r="AD981" s="20"/>
      <c r="AE981" s="20"/>
      <c r="AF981" s="20"/>
      <c r="AG981" s="20">
        <v>10.51</v>
      </c>
      <c r="AI981" s="20">
        <v>2</v>
      </c>
      <c r="AJ981" s="20">
        <v>10.51</v>
      </c>
      <c r="AK981" s="20"/>
      <c r="AL981" s="20"/>
      <c r="AM981" s="20"/>
      <c r="AP981" s="20"/>
      <c r="AQ981" s="18">
        <v>4.8</v>
      </c>
      <c r="AS981" s="20">
        <v>2</v>
      </c>
      <c r="AT981" s="18">
        <v>4.8</v>
      </c>
      <c r="BA981" t="s">
        <v>130</v>
      </c>
      <c r="BC981">
        <v>2</v>
      </c>
      <c r="BE981" s="18" t="s">
        <v>130</v>
      </c>
    </row>
    <row r="982" spans="4:57">
      <c r="D982" s="18" t="s">
        <v>893</v>
      </c>
      <c r="E982" t="s">
        <v>347</v>
      </c>
      <c r="G982" t="s">
        <v>324</v>
      </c>
      <c r="J982" t="s">
        <v>917</v>
      </c>
      <c r="K982" t="s">
        <v>155</v>
      </c>
      <c r="L982" t="s">
        <v>895</v>
      </c>
      <c r="R982" s="18">
        <v>1</v>
      </c>
      <c r="U982" s="1" t="s">
        <v>270</v>
      </c>
      <c r="V982" s="1"/>
      <c r="W982" s="1">
        <v>2.65</v>
      </c>
      <c r="X982" s="20"/>
      <c r="Y982">
        <v>2</v>
      </c>
      <c r="Z982" s="20">
        <v>2.65</v>
      </c>
      <c r="AA982" s="20"/>
      <c r="AB982" s="20"/>
      <c r="AC982" s="20"/>
      <c r="AD982" s="20"/>
      <c r="AE982" s="20"/>
      <c r="AF982" s="20"/>
      <c r="AG982" s="20">
        <v>3.92</v>
      </c>
      <c r="AI982" s="20">
        <v>2</v>
      </c>
      <c r="AJ982" s="20">
        <v>3.92</v>
      </c>
      <c r="AK982" s="20"/>
      <c r="AL982" s="20"/>
      <c r="AM982" s="20"/>
      <c r="AP982" s="20"/>
      <c r="AQ982" s="18">
        <v>2.94</v>
      </c>
      <c r="AS982" s="20">
        <v>2</v>
      </c>
      <c r="AT982" s="18">
        <v>2.94</v>
      </c>
      <c r="BA982" t="s">
        <v>130</v>
      </c>
      <c r="BC982">
        <v>2</v>
      </c>
      <c r="BE982" s="18" t="s">
        <v>130</v>
      </c>
    </row>
    <row r="983" spans="4:57">
      <c r="D983" s="18" t="s">
        <v>893</v>
      </c>
      <c r="E983" t="s">
        <v>347</v>
      </c>
      <c r="G983" t="s">
        <v>324</v>
      </c>
      <c r="J983" t="s">
        <v>918</v>
      </c>
      <c r="K983" t="s">
        <v>155</v>
      </c>
      <c r="L983" t="s">
        <v>895</v>
      </c>
      <c r="R983" s="18">
        <v>1</v>
      </c>
      <c r="U983" s="1" t="s">
        <v>270</v>
      </c>
      <c r="V983" s="1"/>
      <c r="W983" s="1">
        <v>1.7</v>
      </c>
      <c r="X983" s="20"/>
      <c r="Y983">
        <v>2</v>
      </c>
      <c r="Z983" s="20">
        <v>1.7</v>
      </c>
      <c r="AA983" s="20"/>
      <c r="AB983" s="20"/>
      <c r="AC983" s="20"/>
      <c r="AD983" s="20"/>
      <c r="AE983" s="20"/>
      <c r="AF983" s="20"/>
      <c r="AG983" s="20">
        <v>3.41</v>
      </c>
      <c r="AI983" s="20">
        <v>2</v>
      </c>
      <c r="AJ983" s="20">
        <v>3.41</v>
      </c>
      <c r="AK983" s="20"/>
      <c r="AL983" s="20"/>
      <c r="AM983" s="20"/>
      <c r="AP983" s="20"/>
      <c r="AQ983" s="18">
        <v>1.69</v>
      </c>
      <c r="AS983" s="20">
        <v>2</v>
      </c>
      <c r="AT983" s="18">
        <v>1.69</v>
      </c>
      <c r="BA983" t="s">
        <v>130</v>
      </c>
      <c r="BC983">
        <v>2</v>
      </c>
      <c r="BE983" s="18" t="s">
        <v>130</v>
      </c>
    </row>
    <row r="984" spans="4:57">
      <c r="D984" s="18" t="s">
        <v>893</v>
      </c>
      <c r="E984" t="s">
        <v>347</v>
      </c>
      <c r="G984" t="s">
        <v>324</v>
      </c>
      <c r="J984" t="s">
        <v>919</v>
      </c>
      <c r="K984" t="s">
        <v>155</v>
      </c>
      <c r="L984" t="s">
        <v>895</v>
      </c>
      <c r="R984" s="18">
        <v>1</v>
      </c>
      <c r="U984" s="1" t="s">
        <v>270</v>
      </c>
      <c r="V984" s="1"/>
      <c r="W984" s="1">
        <v>2.2000000000000002</v>
      </c>
      <c r="X984" s="20"/>
      <c r="Y984">
        <v>2</v>
      </c>
      <c r="Z984" s="20">
        <v>2.2000000000000002</v>
      </c>
      <c r="AA984" s="20"/>
      <c r="AB984" s="20"/>
      <c r="AC984" s="20"/>
      <c r="AD984" s="20"/>
      <c r="AE984" s="20"/>
      <c r="AF984" s="20"/>
      <c r="AG984" s="20">
        <v>3.71</v>
      </c>
      <c r="AI984" s="20">
        <v>2</v>
      </c>
      <c r="AJ984" s="20">
        <v>3.71</v>
      </c>
      <c r="AK984" s="20"/>
      <c r="AL984" s="20"/>
      <c r="AM984" s="20"/>
      <c r="AP984" s="20"/>
      <c r="AQ984" s="18">
        <v>2.36</v>
      </c>
      <c r="AS984" s="20">
        <v>2</v>
      </c>
      <c r="AT984" s="18">
        <v>2.36</v>
      </c>
      <c r="BA984" t="s">
        <v>130</v>
      </c>
      <c r="BC984">
        <v>2</v>
      </c>
      <c r="BE984" s="18" t="s">
        <v>130</v>
      </c>
    </row>
    <row r="985" spans="4:57">
      <c r="D985" s="18" t="s">
        <v>893</v>
      </c>
      <c r="E985" t="s">
        <v>347</v>
      </c>
      <c r="G985" t="s">
        <v>324</v>
      </c>
      <c r="J985" t="s">
        <v>920</v>
      </c>
      <c r="K985" t="s">
        <v>155</v>
      </c>
      <c r="L985" t="s">
        <v>895</v>
      </c>
      <c r="R985" s="18">
        <v>1</v>
      </c>
      <c r="U985" s="1" t="s">
        <v>270</v>
      </c>
      <c r="V985" s="1"/>
      <c r="W985" s="1">
        <v>5.82</v>
      </c>
      <c r="X985" s="20"/>
      <c r="Y985">
        <v>2</v>
      </c>
      <c r="Z985" s="20">
        <v>5.82</v>
      </c>
      <c r="AA985" s="20"/>
      <c r="AB985" s="20"/>
      <c r="AC985" s="20"/>
      <c r="AD985" s="20"/>
      <c r="AE985" s="20"/>
      <c r="AF985" s="20"/>
      <c r="AG985" s="20">
        <v>12.08</v>
      </c>
      <c r="AI985" s="20">
        <v>2</v>
      </c>
      <c r="AJ985" s="20">
        <v>12.08</v>
      </c>
      <c r="AK985" s="20"/>
      <c r="AL985" s="20"/>
      <c r="AM985" s="20"/>
      <c r="AP985" s="20"/>
      <c r="AQ985" s="18">
        <v>5.33</v>
      </c>
      <c r="AS985" s="20">
        <v>2</v>
      </c>
      <c r="AT985" s="18">
        <v>5.33</v>
      </c>
      <c r="BA985" t="s">
        <v>130</v>
      </c>
      <c r="BC985">
        <v>2</v>
      </c>
      <c r="BE985" s="18" t="s">
        <v>130</v>
      </c>
    </row>
    <row r="986" spans="4:57">
      <c r="D986" s="18" t="s">
        <v>893</v>
      </c>
      <c r="E986" t="s">
        <v>347</v>
      </c>
      <c r="G986" t="s">
        <v>324</v>
      </c>
      <c r="J986" t="s">
        <v>921</v>
      </c>
      <c r="K986" t="s">
        <v>155</v>
      </c>
      <c r="L986" t="s">
        <v>895</v>
      </c>
      <c r="R986" s="18">
        <v>1</v>
      </c>
      <c r="U986" s="1" t="s">
        <v>270</v>
      </c>
      <c r="V986" s="1"/>
      <c r="W986" s="1">
        <v>6.21</v>
      </c>
      <c r="X986" s="20"/>
      <c r="Y986">
        <v>2</v>
      </c>
      <c r="Z986" s="20">
        <v>6.21</v>
      </c>
      <c r="AA986" s="20"/>
      <c r="AB986" s="20"/>
      <c r="AC986" s="20"/>
      <c r="AD986" s="20"/>
      <c r="AE986" s="20"/>
      <c r="AF986" s="20"/>
      <c r="AG986" s="20">
        <v>10.93</v>
      </c>
      <c r="AI986" s="20">
        <v>2</v>
      </c>
      <c r="AJ986" s="20">
        <v>10.93</v>
      </c>
      <c r="AK986" s="20"/>
      <c r="AL986" s="20"/>
      <c r="AM986" s="20"/>
      <c r="AP986" s="20"/>
      <c r="AQ986" s="18">
        <v>5.07</v>
      </c>
      <c r="AS986" s="20">
        <v>2</v>
      </c>
      <c r="AT986" s="18">
        <v>5.07</v>
      </c>
      <c r="BA986" t="s">
        <v>130</v>
      </c>
      <c r="BC986">
        <v>2</v>
      </c>
      <c r="BE986" s="18" t="s">
        <v>130</v>
      </c>
    </row>
    <row r="987" spans="4:57">
      <c r="D987" s="18" t="s">
        <v>893</v>
      </c>
      <c r="E987" t="s">
        <v>347</v>
      </c>
      <c r="G987" t="s">
        <v>324</v>
      </c>
      <c r="J987" t="s">
        <v>922</v>
      </c>
      <c r="K987" t="s">
        <v>155</v>
      </c>
      <c r="L987" t="s">
        <v>895</v>
      </c>
      <c r="R987" s="18">
        <v>1</v>
      </c>
      <c r="U987" s="1" t="s">
        <v>270</v>
      </c>
      <c r="V987" s="1"/>
      <c r="W987" s="1">
        <v>1.94</v>
      </c>
      <c r="X987" s="20"/>
      <c r="Y987">
        <v>2</v>
      </c>
      <c r="Z987" s="20">
        <v>1.94</v>
      </c>
      <c r="AA987" s="20"/>
      <c r="AB987" s="20"/>
      <c r="AC987" s="20"/>
      <c r="AD987" s="20"/>
      <c r="AE987" s="20"/>
      <c r="AF987" s="20"/>
      <c r="AG987" s="20">
        <v>3.69</v>
      </c>
      <c r="AI987" s="20">
        <v>2</v>
      </c>
      <c r="AJ987" s="20">
        <v>3.69</v>
      </c>
      <c r="AK987" s="20"/>
      <c r="AL987" s="20"/>
      <c r="AM987" s="20"/>
      <c r="AP987" s="20"/>
      <c r="AQ987" s="18" t="s">
        <v>130</v>
      </c>
      <c r="AS987" s="20">
        <v>2</v>
      </c>
      <c r="AU987" s="18" t="s">
        <v>130</v>
      </c>
      <c r="BA987" t="s">
        <v>130</v>
      </c>
      <c r="BC987">
        <v>2</v>
      </c>
      <c r="BE987" s="18" t="s">
        <v>130</v>
      </c>
    </row>
    <row r="988" spans="4:57">
      <c r="D988" s="18" t="s">
        <v>893</v>
      </c>
      <c r="E988" t="s">
        <v>347</v>
      </c>
      <c r="G988" t="s">
        <v>324</v>
      </c>
      <c r="J988" t="s">
        <v>923</v>
      </c>
      <c r="K988" t="s">
        <v>155</v>
      </c>
      <c r="L988" t="s">
        <v>895</v>
      </c>
      <c r="R988" s="18">
        <v>1</v>
      </c>
      <c r="U988" s="1" t="s">
        <v>270</v>
      </c>
      <c r="V988" s="1"/>
      <c r="W988" s="1">
        <v>6.43</v>
      </c>
      <c r="X988" s="20"/>
      <c r="Y988">
        <v>2</v>
      </c>
      <c r="Z988" s="20">
        <v>6.43</v>
      </c>
      <c r="AA988" s="20"/>
      <c r="AB988" s="20"/>
      <c r="AC988" s="20"/>
      <c r="AD988" s="20"/>
      <c r="AE988" s="20"/>
      <c r="AF988" s="20"/>
      <c r="AG988" s="20">
        <v>8.7899999999999991</v>
      </c>
      <c r="AI988" s="20">
        <v>2</v>
      </c>
      <c r="AJ988" s="20">
        <v>8.7899999999999991</v>
      </c>
      <c r="AK988" s="20"/>
      <c r="AL988" s="20"/>
      <c r="AM988" s="20"/>
      <c r="AP988" s="20"/>
      <c r="AQ988" s="18">
        <v>4.54</v>
      </c>
      <c r="AS988" s="20">
        <v>2</v>
      </c>
      <c r="AT988" s="18">
        <v>4.54</v>
      </c>
      <c r="BA988" t="s">
        <v>130</v>
      </c>
      <c r="BC988">
        <v>2</v>
      </c>
      <c r="BE988" s="18" t="s">
        <v>130</v>
      </c>
    </row>
    <row r="989" spans="4:57">
      <c r="D989" s="18" t="s">
        <v>893</v>
      </c>
      <c r="E989" t="s">
        <v>347</v>
      </c>
      <c r="G989" t="s">
        <v>324</v>
      </c>
      <c r="J989" t="s">
        <v>924</v>
      </c>
      <c r="K989" t="s">
        <v>155</v>
      </c>
      <c r="L989" t="s">
        <v>895</v>
      </c>
      <c r="R989" s="18">
        <v>1</v>
      </c>
      <c r="U989" s="1" t="s">
        <v>270</v>
      </c>
      <c r="V989" s="1"/>
      <c r="W989" s="1">
        <v>2.48</v>
      </c>
      <c r="X989" s="20"/>
      <c r="Y989">
        <v>2</v>
      </c>
      <c r="Z989" s="20">
        <v>2.48</v>
      </c>
      <c r="AA989" s="20"/>
      <c r="AB989" s="20"/>
      <c r="AC989" s="20"/>
      <c r="AD989" s="20"/>
      <c r="AE989" s="20"/>
      <c r="AF989" s="20"/>
      <c r="AG989" s="20">
        <v>4.47</v>
      </c>
      <c r="AI989" s="20">
        <v>2</v>
      </c>
      <c r="AJ989" s="20">
        <v>4.47</v>
      </c>
      <c r="AK989" s="20"/>
      <c r="AL989" s="20"/>
      <c r="AM989" s="20"/>
      <c r="AP989" s="20"/>
      <c r="AQ989" s="18">
        <v>2</v>
      </c>
      <c r="AS989" s="20">
        <v>2</v>
      </c>
      <c r="AT989" s="18">
        <v>2</v>
      </c>
      <c r="BA989" t="s">
        <v>130</v>
      </c>
      <c r="BC989">
        <v>2</v>
      </c>
      <c r="BE989" s="18" t="s">
        <v>130</v>
      </c>
    </row>
    <row r="990" spans="4:57">
      <c r="D990" s="18" t="s">
        <v>893</v>
      </c>
      <c r="E990" t="s">
        <v>347</v>
      </c>
      <c r="G990" t="s">
        <v>324</v>
      </c>
      <c r="J990" t="s">
        <v>894</v>
      </c>
      <c r="K990" t="s">
        <v>182</v>
      </c>
      <c r="L990" t="s">
        <v>183</v>
      </c>
      <c r="R990" s="18">
        <v>1</v>
      </c>
      <c r="U990" s="1" t="s">
        <v>270</v>
      </c>
      <c r="V990" s="1"/>
      <c r="W990" s="1">
        <v>2.48</v>
      </c>
      <c r="X990" s="20"/>
      <c r="Y990">
        <v>2</v>
      </c>
      <c r="Z990" s="20">
        <v>2.48</v>
      </c>
      <c r="AA990" s="20"/>
      <c r="AB990" s="20"/>
      <c r="AC990" s="20"/>
      <c r="AD990" s="20"/>
      <c r="AE990" s="20"/>
      <c r="AF990" s="20"/>
      <c r="AG990" s="20">
        <v>4.45</v>
      </c>
      <c r="AI990" s="20">
        <v>2</v>
      </c>
      <c r="AJ990" s="20">
        <v>4.45</v>
      </c>
      <c r="AK990" s="20"/>
      <c r="AL990" s="20"/>
      <c r="AM990" s="20"/>
      <c r="AP990" s="20"/>
      <c r="AQ990" s="18">
        <v>2.1800000000000002</v>
      </c>
      <c r="AS990" s="20">
        <v>2</v>
      </c>
      <c r="AT990" s="18">
        <v>2.1800000000000002</v>
      </c>
      <c r="BA990">
        <v>0.65</v>
      </c>
      <c r="BC990">
        <v>2</v>
      </c>
      <c r="BD990" s="18">
        <v>0.65</v>
      </c>
    </row>
    <row r="991" spans="4:57">
      <c r="D991" s="18" t="s">
        <v>893</v>
      </c>
      <c r="E991" t="s">
        <v>347</v>
      </c>
      <c r="G991" t="s">
        <v>324</v>
      </c>
      <c r="J991" t="s">
        <v>896</v>
      </c>
      <c r="K991" t="s">
        <v>182</v>
      </c>
      <c r="L991" t="s">
        <v>183</v>
      </c>
      <c r="R991" s="18">
        <v>1</v>
      </c>
      <c r="U991" s="1" t="s">
        <v>270</v>
      </c>
      <c r="V991" s="1"/>
      <c r="W991" s="1">
        <v>2.63</v>
      </c>
      <c r="X991" s="20"/>
      <c r="Y991">
        <v>2</v>
      </c>
      <c r="Z991" s="20">
        <v>2.63</v>
      </c>
      <c r="AA991" s="20"/>
      <c r="AB991" s="20"/>
      <c r="AC991" s="20"/>
      <c r="AD991" s="20"/>
      <c r="AE991" s="20"/>
      <c r="AF991" s="20"/>
      <c r="AG991" s="20">
        <v>4.3899999999999997</v>
      </c>
      <c r="AI991" s="20">
        <v>2</v>
      </c>
      <c r="AJ991" s="20">
        <v>4.3899999999999997</v>
      </c>
      <c r="AK991" s="20"/>
      <c r="AL991" s="20"/>
      <c r="AM991" s="20"/>
      <c r="AP991" s="20"/>
      <c r="AQ991" s="18">
        <v>2.5</v>
      </c>
      <c r="AS991" s="20">
        <v>2</v>
      </c>
      <c r="AT991" s="18">
        <v>2.5</v>
      </c>
      <c r="BA991">
        <v>0.49</v>
      </c>
      <c r="BC991">
        <v>2</v>
      </c>
      <c r="BD991" s="18">
        <v>0.49</v>
      </c>
    </row>
    <row r="992" spans="4:57">
      <c r="D992" s="18" t="s">
        <v>893</v>
      </c>
      <c r="E992" t="s">
        <v>347</v>
      </c>
      <c r="G992" t="s">
        <v>324</v>
      </c>
      <c r="J992" t="s">
        <v>897</v>
      </c>
      <c r="K992" t="s">
        <v>182</v>
      </c>
      <c r="L992" t="s">
        <v>183</v>
      </c>
      <c r="R992" s="18">
        <v>1</v>
      </c>
      <c r="U992" s="1" t="s">
        <v>270</v>
      </c>
      <c r="V992" s="1"/>
      <c r="W992" s="1">
        <v>0.72</v>
      </c>
      <c r="X992" s="20"/>
      <c r="Y992">
        <v>2</v>
      </c>
      <c r="Z992" s="20">
        <v>0.72</v>
      </c>
      <c r="AA992" s="20"/>
      <c r="AB992" s="20"/>
      <c r="AC992" s="20"/>
      <c r="AD992" s="20"/>
      <c r="AE992" s="20"/>
      <c r="AF992" s="20"/>
      <c r="AG992" s="20">
        <v>1.05</v>
      </c>
      <c r="AI992" s="20">
        <v>2</v>
      </c>
      <c r="AJ992" s="20">
        <v>1.05</v>
      </c>
      <c r="AK992" s="20"/>
      <c r="AL992" s="20"/>
      <c r="AM992" s="20"/>
      <c r="AP992" s="20"/>
      <c r="AQ992" s="18" t="s">
        <v>130</v>
      </c>
      <c r="AS992" s="20">
        <v>2</v>
      </c>
      <c r="AU992" s="18" t="s">
        <v>130</v>
      </c>
      <c r="BA992" t="s">
        <v>130</v>
      </c>
      <c r="BE992" s="18" t="s">
        <v>130</v>
      </c>
    </row>
    <row r="993" spans="4:57">
      <c r="D993" s="18" t="s">
        <v>893</v>
      </c>
      <c r="E993" t="s">
        <v>347</v>
      </c>
      <c r="G993" t="s">
        <v>324</v>
      </c>
      <c r="J993" t="s">
        <v>898</v>
      </c>
      <c r="K993" t="s">
        <v>182</v>
      </c>
      <c r="L993" t="s">
        <v>183</v>
      </c>
      <c r="R993" s="18">
        <v>1</v>
      </c>
      <c r="U993" s="1" t="s">
        <v>270</v>
      </c>
      <c r="V993" s="1"/>
      <c r="W993" s="1">
        <v>1.1299999999999999</v>
      </c>
      <c r="X993" s="20"/>
      <c r="Y993">
        <v>2</v>
      </c>
      <c r="Z993" s="20">
        <v>1.1299999999999999</v>
      </c>
      <c r="AA993" s="20"/>
      <c r="AB993" s="20"/>
      <c r="AC993" s="20"/>
      <c r="AD993" s="20"/>
      <c r="AE993" s="20"/>
      <c r="AF993" s="20"/>
      <c r="AG993" s="20">
        <v>2.2000000000000002</v>
      </c>
      <c r="AI993" s="20">
        <v>2</v>
      </c>
      <c r="AJ993" s="20">
        <v>2.2000000000000002</v>
      </c>
      <c r="AK993" s="20"/>
      <c r="AL993" s="20"/>
      <c r="AM993" s="20"/>
      <c r="AP993" s="20"/>
      <c r="AQ993" s="18">
        <v>1.01</v>
      </c>
      <c r="AS993" s="20">
        <v>2</v>
      </c>
      <c r="AT993" s="18">
        <v>1.01</v>
      </c>
      <c r="BA993" t="s">
        <v>130</v>
      </c>
      <c r="BE993" s="18" t="s">
        <v>130</v>
      </c>
    </row>
    <row r="994" spans="4:57">
      <c r="D994" s="18" t="s">
        <v>893</v>
      </c>
      <c r="E994" t="s">
        <v>347</v>
      </c>
      <c r="G994" t="s">
        <v>324</v>
      </c>
      <c r="J994" t="s">
        <v>899</v>
      </c>
      <c r="K994" t="s">
        <v>182</v>
      </c>
      <c r="L994" t="s">
        <v>183</v>
      </c>
      <c r="R994" s="18">
        <v>1</v>
      </c>
      <c r="U994" s="1" t="s">
        <v>270</v>
      </c>
      <c r="V994" s="1"/>
      <c r="W994" s="1">
        <v>10.51</v>
      </c>
      <c r="X994" s="20"/>
      <c r="Y994">
        <v>2</v>
      </c>
      <c r="Z994" s="20">
        <v>10.51</v>
      </c>
      <c r="AA994" s="20"/>
      <c r="AB994" s="20"/>
      <c r="AC994" s="20"/>
      <c r="AD994" s="20"/>
      <c r="AE994" s="20"/>
      <c r="AF994" s="20"/>
      <c r="AG994" s="20">
        <v>17.52</v>
      </c>
      <c r="AI994" s="20">
        <v>2</v>
      </c>
      <c r="AJ994" s="20">
        <v>17.52</v>
      </c>
      <c r="AK994" s="20"/>
      <c r="AL994" s="20"/>
      <c r="AM994" s="20"/>
      <c r="AP994" s="20"/>
      <c r="AQ994" s="18">
        <v>8.5399999999999991</v>
      </c>
      <c r="AS994" s="20">
        <v>2</v>
      </c>
      <c r="AT994" s="18">
        <v>8.5399999999999991</v>
      </c>
      <c r="BA994">
        <v>4.49</v>
      </c>
      <c r="BD994" s="18">
        <v>4.49</v>
      </c>
    </row>
    <row r="995" spans="4:57">
      <c r="D995" s="18" t="s">
        <v>893</v>
      </c>
      <c r="E995" t="s">
        <v>347</v>
      </c>
      <c r="G995" t="s">
        <v>324</v>
      </c>
      <c r="J995" t="s">
        <v>900</v>
      </c>
      <c r="K995" t="s">
        <v>182</v>
      </c>
      <c r="L995" t="s">
        <v>183</v>
      </c>
      <c r="R995" s="18">
        <v>1</v>
      </c>
      <c r="U995" s="1" t="s">
        <v>270</v>
      </c>
      <c r="V995" s="1"/>
      <c r="W995" s="1">
        <v>2.66</v>
      </c>
      <c r="X995" s="20"/>
      <c r="Y995">
        <v>2</v>
      </c>
      <c r="Z995" s="20">
        <v>2.66</v>
      </c>
      <c r="AA995" s="20"/>
      <c r="AB995" s="20"/>
      <c r="AC995" s="20"/>
      <c r="AD995" s="20"/>
      <c r="AE995" s="20"/>
      <c r="AF995" s="20"/>
      <c r="AG995" s="20">
        <v>6.06</v>
      </c>
      <c r="AI995" s="20">
        <v>2</v>
      </c>
      <c r="AJ995" s="20">
        <v>6.06</v>
      </c>
      <c r="AK995" s="20"/>
      <c r="AL995" s="20"/>
      <c r="AM995" s="20"/>
      <c r="AP995" s="20"/>
      <c r="AQ995" s="18">
        <v>4.0599999999999996</v>
      </c>
      <c r="AS995" s="20">
        <v>2</v>
      </c>
      <c r="AT995" s="18">
        <v>4.0599999999999996</v>
      </c>
      <c r="BA995">
        <v>2.29</v>
      </c>
      <c r="BD995" s="18">
        <v>2.29</v>
      </c>
    </row>
    <row r="996" spans="4:57">
      <c r="D996" s="18" t="s">
        <v>893</v>
      </c>
      <c r="E996" t="s">
        <v>347</v>
      </c>
      <c r="G996" t="s">
        <v>324</v>
      </c>
      <c r="J996" t="s">
        <v>901</v>
      </c>
      <c r="K996" t="s">
        <v>182</v>
      </c>
      <c r="L996" t="s">
        <v>183</v>
      </c>
      <c r="R996" s="18">
        <v>1</v>
      </c>
      <c r="U996" s="1" t="s">
        <v>270</v>
      </c>
      <c r="V996" s="1"/>
      <c r="W996" s="1">
        <v>8.91</v>
      </c>
      <c r="X996" s="20"/>
      <c r="Y996">
        <v>2</v>
      </c>
      <c r="Z996" s="20">
        <v>8.91</v>
      </c>
      <c r="AA996" s="20"/>
      <c r="AB996" s="20"/>
      <c r="AC996" s="20"/>
      <c r="AD996" s="20"/>
      <c r="AE996" s="20"/>
      <c r="AF996" s="20"/>
      <c r="AG996" s="20">
        <v>13.69</v>
      </c>
      <c r="AI996" s="20">
        <v>2</v>
      </c>
      <c r="AJ996" s="20">
        <v>13.69</v>
      </c>
      <c r="AK996" s="20"/>
      <c r="AL996" s="20"/>
      <c r="AM996" s="20"/>
      <c r="AP996" s="20"/>
      <c r="AQ996" s="18">
        <v>6.24</v>
      </c>
      <c r="AS996" s="20">
        <v>2</v>
      </c>
      <c r="AT996" s="18">
        <v>6.24</v>
      </c>
      <c r="BA996">
        <v>3.53</v>
      </c>
      <c r="BD996" s="18">
        <v>3.53</v>
      </c>
    </row>
    <row r="997" spans="4:57">
      <c r="D997" s="18" t="s">
        <v>893</v>
      </c>
      <c r="E997" t="s">
        <v>347</v>
      </c>
      <c r="G997" t="s">
        <v>324</v>
      </c>
      <c r="J997" t="s">
        <v>902</v>
      </c>
      <c r="K997" t="s">
        <v>182</v>
      </c>
      <c r="L997" t="s">
        <v>183</v>
      </c>
      <c r="R997" s="18">
        <v>1</v>
      </c>
      <c r="U997" s="1" t="s">
        <v>270</v>
      </c>
      <c r="V997" s="1"/>
      <c r="W997" s="1">
        <v>17.04</v>
      </c>
      <c r="X997" s="20"/>
      <c r="Y997">
        <v>2</v>
      </c>
      <c r="Z997" s="20">
        <v>17.04</v>
      </c>
      <c r="AA997" s="20"/>
      <c r="AB997" s="20"/>
      <c r="AC997" s="20"/>
      <c r="AD997" s="20"/>
      <c r="AE997" s="20"/>
      <c r="AF997" s="20"/>
      <c r="AG997" s="20">
        <v>21.14</v>
      </c>
      <c r="AI997" s="20">
        <v>2</v>
      </c>
      <c r="AJ997" s="20">
        <v>21.14</v>
      </c>
      <c r="AK997" s="20"/>
      <c r="AL997" s="20"/>
      <c r="AM997" s="20"/>
      <c r="AP997" s="20"/>
      <c r="AQ997" s="18">
        <v>13.02</v>
      </c>
      <c r="AS997" s="20">
        <v>2</v>
      </c>
      <c r="AT997" s="18">
        <v>13.02</v>
      </c>
      <c r="BA997">
        <v>7.2</v>
      </c>
      <c r="BD997" s="18">
        <v>7.2</v>
      </c>
    </row>
    <row r="998" spans="4:57">
      <c r="D998" s="18" t="s">
        <v>893</v>
      </c>
      <c r="E998" t="s">
        <v>347</v>
      </c>
      <c r="G998" t="s">
        <v>324</v>
      </c>
      <c r="J998" t="s">
        <v>903</v>
      </c>
      <c r="K998" t="s">
        <v>182</v>
      </c>
      <c r="L998" t="s">
        <v>183</v>
      </c>
      <c r="R998" s="18">
        <v>1</v>
      </c>
      <c r="U998" s="1" t="s">
        <v>270</v>
      </c>
      <c r="V998" s="1"/>
      <c r="W998" s="1">
        <v>3.38</v>
      </c>
      <c r="X998" s="20"/>
      <c r="Y998">
        <v>2</v>
      </c>
      <c r="Z998" s="20">
        <v>3.38</v>
      </c>
      <c r="AA998" s="20"/>
      <c r="AB998" s="20"/>
      <c r="AC998" s="20"/>
      <c r="AD998" s="20"/>
      <c r="AE998" s="20"/>
      <c r="AF998" s="20"/>
      <c r="AG998" s="20">
        <v>6.2</v>
      </c>
      <c r="AI998" s="20">
        <v>2</v>
      </c>
      <c r="AJ998" s="20">
        <v>6.2</v>
      </c>
      <c r="AK998" s="20"/>
      <c r="AL998" s="20"/>
      <c r="AM998" s="20"/>
      <c r="AP998" s="20"/>
      <c r="AQ998" s="18">
        <v>3.2</v>
      </c>
      <c r="AS998" s="20">
        <v>2</v>
      </c>
      <c r="AT998" s="18">
        <v>3.2</v>
      </c>
      <c r="BA998" t="s">
        <v>130</v>
      </c>
      <c r="BE998" s="18" t="s">
        <v>130</v>
      </c>
    </row>
    <row r="999" spans="4:57">
      <c r="D999" s="18" t="s">
        <v>893</v>
      </c>
      <c r="E999" t="s">
        <v>347</v>
      </c>
      <c r="G999" t="s">
        <v>324</v>
      </c>
      <c r="J999" t="s">
        <v>904</v>
      </c>
      <c r="K999" t="s">
        <v>182</v>
      </c>
      <c r="L999" t="s">
        <v>183</v>
      </c>
      <c r="R999" s="18">
        <v>1</v>
      </c>
      <c r="U999" s="1" t="s">
        <v>270</v>
      </c>
      <c r="V999" s="1"/>
      <c r="W999" s="1">
        <v>2.21</v>
      </c>
      <c r="X999" s="20"/>
      <c r="Y999">
        <v>2</v>
      </c>
      <c r="Z999" s="20">
        <v>2.21</v>
      </c>
      <c r="AA999" s="20"/>
      <c r="AB999" s="20"/>
      <c r="AC999" s="20"/>
      <c r="AD999" s="20"/>
      <c r="AE999" s="20"/>
      <c r="AF999" s="20"/>
      <c r="AG999" s="20">
        <v>5.43</v>
      </c>
      <c r="AI999" s="20">
        <v>2</v>
      </c>
      <c r="AJ999" s="20">
        <v>5.43</v>
      </c>
      <c r="AK999" s="20"/>
      <c r="AL999" s="20"/>
      <c r="AM999" s="20"/>
      <c r="AP999" s="20"/>
      <c r="AQ999" s="18">
        <v>2.42</v>
      </c>
      <c r="AS999" s="20">
        <v>2</v>
      </c>
      <c r="AT999" s="18">
        <v>2.42</v>
      </c>
      <c r="BA999" t="s">
        <v>130</v>
      </c>
      <c r="BE999" s="18" t="s">
        <v>130</v>
      </c>
    </row>
    <row r="1000" spans="4:57">
      <c r="D1000" s="18" t="s">
        <v>893</v>
      </c>
      <c r="E1000" t="s">
        <v>347</v>
      </c>
      <c r="G1000" t="s">
        <v>324</v>
      </c>
      <c r="J1000" t="s">
        <v>905</v>
      </c>
      <c r="K1000" t="s">
        <v>182</v>
      </c>
      <c r="L1000" t="s">
        <v>183</v>
      </c>
      <c r="R1000" s="18">
        <v>1</v>
      </c>
      <c r="U1000" s="1" t="s">
        <v>270</v>
      </c>
      <c r="V1000" s="1"/>
      <c r="W1000" s="1">
        <v>7.32</v>
      </c>
      <c r="X1000" s="20"/>
      <c r="Y1000">
        <v>2</v>
      </c>
      <c r="Z1000" s="20">
        <v>7.32</v>
      </c>
      <c r="AA1000" s="20"/>
      <c r="AB1000" s="20"/>
      <c r="AC1000" s="20"/>
      <c r="AD1000" s="20"/>
      <c r="AE1000" s="20"/>
      <c r="AF1000" s="20"/>
      <c r="AG1000" s="20">
        <v>14.68</v>
      </c>
      <c r="AI1000" s="20">
        <v>2</v>
      </c>
      <c r="AJ1000" s="20">
        <v>14.68</v>
      </c>
      <c r="AK1000" s="20"/>
      <c r="AL1000" s="20"/>
      <c r="AM1000" s="20"/>
      <c r="AP1000" s="20"/>
      <c r="AQ1000" s="18">
        <v>5.19</v>
      </c>
      <c r="AS1000" s="20">
        <v>2</v>
      </c>
      <c r="AT1000" s="18">
        <v>5.19</v>
      </c>
      <c r="BA1000">
        <v>1.95</v>
      </c>
      <c r="BD1000" s="18">
        <v>1.95</v>
      </c>
    </row>
    <row r="1001" spans="4:57">
      <c r="D1001" s="18" t="s">
        <v>893</v>
      </c>
      <c r="E1001" t="s">
        <v>347</v>
      </c>
      <c r="G1001" t="s">
        <v>324</v>
      </c>
      <c r="J1001" t="s">
        <v>906</v>
      </c>
      <c r="K1001" t="s">
        <v>182</v>
      </c>
      <c r="L1001" t="s">
        <v>183</v>
      </c>
      <c r="R1001" s="18">
        <v>1</v>
      </c>
      <c r="U1001" s="1" t="s">
        <v>270</v>
      </c>
      <c r="V1001" s="1"/>
      <c r="W1001" s="1">
        <v>0.31</v>
      </c>
      <c r="X1001" s="20"/>
      <c r="Y1001">
        <v>2</v>
      </c>
      <c r="Z1001" s="20">
        <v>0.31</v>
      </c>
      <c r="AA1001" s="20"/>
      <c r="AB1001" s="20"/>
      <c r="AC1001" s="20"/>
      <c r="AD1001" s="20"/>
      <c r="AE1001" s="20"/>
      <c r="AF1001" s="20"/>
      <c r="AG1001" s="20">
        <v>1.03</v>
      </c>
      <c r="AI1001" s="20">
        <v>2</v>
      </c>
      <c r="AJ1001" s="20">
        <v>1.03</v>
      </c>
      <c r="AK1001" s="20"/>
      <c r="AL1001" s="20"/>
      <c r="AM1001" s="20"/>
      <c r="AP1001" s="20"/>
      <c r="AQ1001" s="18">
        <v>0.44</v>
      </c>
      <c r="AS1001" s="20">
        <v>2</v>
      </c>
      <c r="AT1001" s="18">
        <v>0.44</v>
      </c>
      <c r="BA1001" t="s">
        <v>130</v>
      </c>
      <c r="BE1001" s="18" t="s">
        <v>130</v>
      </c>
    </row>
    <row r="1002" spans="4:57">
      <c r="D1002" s="18" t="s">
        <v>893</v>
      </c>
      <c r="E1002" t="s">
        <v>347</v>
      </c>
      <c r="G1002" t="s">
        <v>324</v>
      </c>
      <c r="J1002" t="s">
        <v>907</v>
      </c>
      <c r="K1002" t="s">
        <v>182</v>
      </c>
      <c r="L1002" t="s">
        <v>183</v>
      </c>
      <c r="R1002" s="18">
        <v>1</v>
      </c>
      <c r="U1002" s="1" t="s">
        <v>270</v>
      </c>
      <c r="V1002" s="1"/>
      <c r="W1002" s="1">
        <v>2.16</v>
      </c>
      <c r="X1002" s="20"/>
      <c r="Y1002">
        <v>2</v>
      </c>
      <c r="Z1002" s="20">
        <v>2.16</v>
      </c>
      <c r="AA1002" s="20"/>
      <c r="AB1002" s="20"/>
      <c r="AC1002" s="20"/>
      <c r="AD1002" s="20"/>
      <c r="AE1002" s="20"/>
      <c r="AF1002" s="20"/>
      <c r="AG1002" s="20">
        <v>4.05</v>
      </c>
      <c r="AI1002" s="20">
        <v>2</v>
      </c>
      <c r="AJ1002" s="20">
        <v>4.05</v>
      </c>
      <c r="AK1002" s="20"/>
      <c r="AL1002" s="20"/>
      <c r="AM1002" s="20"/>
      <c r="AP1002" s="20"/>
      <c r="AQ1002" s="18" t="s">
        <v>130</v>
      </c>
      <c r="AS1002" s="20">
        <v>2</v>
      </c>
      <c r="AU1002" s="18" t="s">
        <v>130</v>
      </c>
      <c r="BA1002" t="s">
        <v>130</v>
      </c>
      <c r="BE1002" s="18" t="s">
        <v>130</v>
      </c>
    </row>
    <row r="1003" spans="4:57">
      <c r="D1003" s="18" t="s">
        <v>893</v>
      </c>
      <c r="E1003" t="s">
        <v>347</v>
      </c>
      <c r="G1003" t="s">
        <v>324</v>
      </c>
      <c r="J1003" t="s">
        <v>908</v>
      </c>
      <c r="K1003" t="s">
        <v>182</v>
      </c>
      <c r="L1003" t="s">
        <v>183</v>
      </c>
      <c r="R1003" s="18">
        <v>1</v>
      </c>
      <c r="U1003" s="1" t="s">
        <v>270</v>
      </c>
      <c r="V1003" s="1"/>
      <c r="W1003" s="1">
        <v>4.91</v>
      </c>
      <c r="X1003" s="20"/>
      <c r="Y1003">
        <v>2</v>
      </c>
      <c r="Z1003" s="20">
        <v>4.91</v>
      </c>
      <c r="AA1003" s="20"/>
      <c r="AB1003" s="20"/>
      <c r="AC1003" s="20"/>
      <c r="AD1003" s="20"/>
      <c r="AE1003" s="20"/>
      <c r="AF1003" s="20"/>
      <c r="AG1003" s="20">
        <v>10.28</v>
      </c>
      <c r="AI1003" s="20">
        <v>2</v>
      </c>
      <c r="AJ1003" s="20">
        <v>10.28</v>
      </c>
      <c r="AK1003" s="20"/>
      <c r="AL1003" s="20"/>
      <c r="AM1003" s="20"/>
      <c r="AP1003" s="20"/>
      <c r="AQ1003" s="18">
        <v>4.04</v>
      </c>
      <c r="AS1003" s="20">
        <v>2</v>
      </c>
      <c r="AT1003" s="18">
        <v>4.04</v>
      </c>
      <c r="BA1003">
        <v>0.87</v>
      </c>
      <c r="BD1003" s="18">
        <v>0.87</v>
      </c>
    </row>
    <row r="1004" spans="4:57">
      <c r="D1004" s="18" t="s">
        <v>893</v>
      </c>
      <c r="E1004" t="s">
        <v>347</v>
      </c>
      <c r="G1004" t="s">
        <v>324</v>
      </c>
      <c r="J1004" t="s">
        <v>909</v>
      </c>
      <c r="K1004" t="s">
        <v>182</v>
      </c>
      <c r="L1004" t="s">
        <v>183</v>
      </c>
      <c r="R1004" s="18">
        <v>1</v>
      </c>
      <c r="U1004" s="1" t="s">
        <v>270</v>
      </c>
      <c r="V1004" s="1"/>
      <c r="W1004" s="1">
        <v>9.86</v>
      </c>
      <c r="X1004" s="20"/>
      <c r="Y1004">
        <v>2</v>
      </c>
      <c r="Z1004" s="20">
        <v>9.86</v>
      </c>
      <c r="AA1004" s="20"/>
      <c r="AB1004" s="20"/>
      <c r="AC1004" s="20"/>
      <c r="AD1004" s="20"/>
      <c r="AE1004" s="20"/>
      <c r="AF1004" s="20"/>
      <c r="AG1004" s="20">
        <v>16.489999999999998</v>
      </c>
      <c r="AI1004" s="20">
        <v>2</v>
      </c>
      <c r="AJ1004" s="20">
        <v>16.489999999999998</v>
      </c>
      <c r="AK1004" s="20"/>
      <c r="AL1004" s="20"/>
      <c r="AM1004" s="20"/>
      <c r="AP1004" s="20"/>
      <c r="AQ1004" s="18">
        <v>7.53</v>
      </c>
      <c r="AS1004" s="20">
        <v>2</v>
      </c>
      <c r="AT1004" s="18">
        <v>7.53</v>
      </c>
      <c r="BA1004">
        <v>6.22</v>
      </c>
      <c r="BD1004" s="18">
        <v>6.22</v>
      </c>
    </row>
    <row r="1005" spans="4:57">
      <c r="D1005" s="18" t="s">
        <v>893</v>
      </c>
      <c r="E1005" t="s">
        <v>347</v>
      </c>
      <c r="G1005" t="s">
        <v>324</v>
      </c>
      <c r="J1005" t="s">
        <v>910</v>
      </c>
      <c r="K1005" t="s">
        <v>182</v>
      </c>
      <c r="L1005" t="s">
        <v>183</v>
      </c>
      <c r="R1005" s="18">
        <v>1</v>
      </c>
      <c r="U1005" s="1" t="s">
        <v>270</v>
      </c>
      <c r="V1005" s="1"/>
      <c r="W1005" s="1">
        <v>9.14</v>
      </c>
      <c r="X1005" s="20"/>
      <c r="Y1005">
        <v>2</v>
      </c>
      <c r="Z1005" s="20">
        <v>9.14</v>
      </c>
      <c r="AA1005" s="20"/>
      <c r="AB1005" s="20"/>
      <c r="AC1005" s="20"/>
      <c r="AD1005" s="20"/>
      <c r="AE1005" s="20"/>
      <c r="AF1005" s="20"/>
      <c r="AG1005" s="20">
        <v>13.75</v>
      </c>
      <c r="AI1005" s="20">
        <v>2</v>
      </c>
      <c r="AJ1005" s="20">
        <v>13.75</v>
      </c>
      <c r="AK1005" s="20"/>
      <c r="AL1005" s="20"/>
      <c r="AM1005" s="20"/>
      <c r="AP1005" s="20"/>
      <c r="AQ1005" s="18">
        <v>7.08</v>
      </c>
      <c r="AS1005" s="20">
        <v>2</v>
      </c>
      <c r="AT1005" s="18">
        <v>7.08</v>
      </c>
      <c r="BA1005">
        <v>6.48</v>
      </c>
      <c r="BD1005" s="18">
        <v>6.48</v>
      </c>
    </row>
    <row r="1006" spans="4:57">
      <c r="D1006" s="18" t="s">
        <v>893</v>
      </c>
      <c r="E1006" t="s">
        <v>347</v>
      </c>
      <c r="G1006" t="s">
        <v>324</v>
      </c>
      <c r="J1006" t="s">
        <v>911</v>
      </c>
      <c r="K1006" t="s">
        <v>182</v>
      </c>
      <c r="L1006" t="s">
        <v>183</v>
      </c>
      <c r="R1006" s="18">
        <v>1</v>
      </c>
      <c r="U1006" s="1" t="s">
        <v>270</v>
      </c>
      <c r="V1006" s="1"/>
      <c r="W1006" s="1">
        <v>2.09</v>
      </c>
      <c r="X1006" s="20"/>
      <c r="Y1006">
        <v>2</v>
      </c>
      <c r="Z1006" s="20">
        <v>2.09</v>
      </c>
      <c r="AA1006" s="20"/>
      <c r="AB1006" s="20"/>
      <c r="AC1006" s="20"/>
      <c r="AD1006" s="20"/>
      <c r="AE1006" s="20"/>
      <c r="AF1006" s="20"/>
      <c r="AG1006" s="20">
        <v>3.86</v>
      </c>
      <c r="AI1006" s="20">
        <v>2</v>
      </c>
      <c r="AJ1006" s="20">
        <v>3.86</v>
      </c>
      <c r="AK1006" s="20"/>
      <c r="AL1006" s="20"/>
      <c r="AM1006" s="20"/>
      <c r="AP1006" s="20"/>
      <c r="AQ1006" s="18">
        <v>1.56</v>
      </c>
      <c r="AS1006" s="20">
        <v>2</v>
      </c>
      <c r="AT1006" s="18">
        <v>1.56</v>
      </c>
      <c r="BA1006">
        <v>1.82</v>
      </c>
      <c r="BD1006" s="18">
        <v>1.82</v>
      </c>
    </row>
    <row r="1007" spans="4:57">
      <c r="D1007" s="18" t="s">
        <v>893</v>
      </c>
      <c r="E1007" t="s">
        <v>347</v>
      </c>
      <c r="G1007" t="s">
        <v>324</v>
      </c>
      <c r="J1007" t="s">
        <v>912</v>
      </c>
      <c r="K1007" t="s">
        <v>182</v>
      </c>
      <c r="L1007" t="s">
        <v>183</v>
      </c>
      <c r="R1007" s="18">
        <v>1</v>
      </c>
      <c r="U1007" s="1" t="s">
        <v>270</v>
      </c>
      <c r="V1007" s="1"/>
      <c r="W1007" s="1">
        <v>0.43</v>
      </c>
      <c r="X1007" s="20"/>
      <c r="Y1007">
        <v>2</v>
      </c>
      <c r="Z1007" s="20">
        <v>0.43</v>
      </c>
      <c r="AA1007" s="20"/>
      <c r="AB1007" s="20"/>
      <c r="AC1007" s="20"/>
      <c r="AD1007" s="20"/>
      <c r="AE1007" s="20"/>
      <c r="AF1007" s="20"/>
      <c r="AG1007" s="20">
        <v>0.52</v>
      </c>
      <c r="AI1007" s="20">
        <v>2</v>
      </c>
      <c r="AJ1007" s="20">
        <v>0.52</v>
      </c>
      <c r="AK1007" s="20"/>
      <c r="AL1007" s="20"/>
      <c r="AM1007" s="20"/>
      <c r="AP1007" s="20"/>
      <c r="AQ1007" s="18">
        <v>0.56999999999999995</v>
      </c>
      <c r="AS1007" s="20">
        <v>2</v>
      </c>
      <c r="AT1007" s="18">
        <v>0.56999999999999995</v>
      </c>
      <c r="BA1007" t="s">
        <v>130</v>
      </c>
      <c r="BE1007" s="18" t="s">
        <v>130</v>
      </c>
    </row>
    <row r="1008" spans="4:57">
      <c r="D1008" s="18" t="s">
        <v>893</v>
      </c>
      <c r="E1008" t="s">
        <v>347</v>
      </c>
      <c r="G1008" t="s">
        <v>324</v>
      </c>
      <c r="J1008" t="s">
        <v>913</v>
      </c>
      <c r="K1008" t="s">
        <v>182</v>
      </c>
      <c r="L1008" t="s">
        <v>183</v>
      </c>
      <c r="R1008" s="18">
        <v>1</v>
      </c>
      <c r="U1008" s="1" t="s">
        <v>270</v>
      </c>
      <c r="V1008" s="1"/>
      <c r="W1008" s="1">
        <v>1.04</v>
      </c>
      <c r="X1008" s="20"/>
      <c r="Y1008">
        <v>2</v>
      </c>
      <c r="Z1008" s="20">
        <v>1.04</v>
      </c>
      <c r="AA1008" s="20"/>
      <c r="AB1008" s="20"/>
      <c r="AC1008" s="20"/>
      <c r="AD1008" s="20"/>
      <c r="AE1008" s="20"/>
      <c r="AF1008" s="20"/>
      <c r="AG1008" s="20">
        <v>1.87</v>
      </c>
      <c r="AI1008" s="20">
        <v>2</v>
      </c>
      <c r="AJ1008" s="20">
        <v>1.87</v>
      </c>
      <c r="AK1008" s="20"/>
      <c r="AL1008" s="20"/>
      <c r="AM1008" s="20"/>
      <c r="AP1008" s="20"/>
      <c r="AQ1008" s="18">
        <v>1.42</v>
      </c>
      <c r="AS1008" s="20">
        <v>2</v>
      </c>
      <c r="AT1008" s="18">
        <v>1.42</v>
      </c>
      <c r="BA1008" t="s">
        <v>130</v>
      </c>
      <c r="BE1008" s="18" t="s">
        <v>130</v>
      </c>
    </row>
    <row r="1009" spans="1:59">
      <c r="D1009" s="18" t="s">
        <v>893</v>
      </c>
      <c r="E1009" t="s">
        <v>347</v>
      </c>
      <c r="G1009" t="s">
        <v>324</v>
      </c>
      <c r="J1009" t="s">
        <v>914</v>
      </c>
      <c r="K1009" t="s">
        <v>182</v>
      </c>
      <c r="L1009" t="s">
        <v>183</v>
      </c>
      <c r="R1009" s="18">
        <v>1</v>
      </c>
      <c r="U1009" s="1" t="s">
        <v>270</v>
      </c>
      <c r="V1009" s="1"/>
      <c r="W1009" s="1">
        <v>2.44</v>
      </c>
      <c r="X1009" s="20"/>
      <c r="Y1009">
        <v>2</v>
      </c>
      <c r="Z1009" s="20">
        <v>2.44</v>
      </c>
      <c r="AA1009" s="20"/>
      <c r="AB1009" s="20"/>
      <c r="AC1009" s="20"/>
      <c r="AD1009" s="20"/>
      <c r="AE1009" s="20"/>
      <c r="AF1009" s="20"/>
      <c r="AG1009" s="20">
        <v>4.6900000000000004</v>
      </c>
      <c r="AI1009" s="20">
        <v>2</v>
      </c>
      <c r="AJ1009" s="20">
        <v>4.6900000000000004</v>
      </c>
      <c r="AK1009" s="20"/>
      <c r="AL1009" s="20"/>
      <c r="AM1009" s="20"/>
      <c r="AP1009" s="20"/>
      <c r="AQ1009" s="18">
        <v>2.2200000000000002</v>
      </c>
      <c r="AS1009" s="20">
        <v>2</v>
      </c>
      <c r="AT1009" s="18">
        <v>2.2200000000000002</v>
      </c>
      <c r="BA1009" t="s">
        <v>130</v>
      </c>
      <c r="BE1009" s="18" t="s">
        <v>130</v>
      </c>
    </row>
    <row r="1010" spans="1:59">
      <c r="D1010" s="18" t="s">
        <v>893</v>
      </c>
      <c r="E1010" t="s">
        <v>347</v>
      </c>
      <c r="G1010" t="s">
        <v>324</v>
      </c>
      <c r="J1010" t="s">
        <v>915</v>
      </c>
      <c r="K1010" t="s">
        <v>182</v>
      </c>
      <c r="L1010" t="s">
        <v>183</v>
      </c>
      <c r="R1010" s="18">
        <v>1</v>
      </c>
      <c r="U1010" s="1" t="s">
        <v>270</v>
      </c>
      <c r="V1010" s="1"/>
      <c r="W1010" s="1">
        <v>2.15</v>
      </c>
      <c r="X1010" s="20"/>
      <c r="Y1010">
        <v>2</v>
      </c>
      <c r="Z1010" s="20">
        <v>2.15</v>
      </c>
      <c r="AA1010" s="20"/>
      <c r="AB1010" s="20"/>
      <c r="AC1010" s="20"/>
      <c r="AD1010" s="20"/>
      <c r="AE1010" s="20"/>
      <c r="AF1010" s="20"/>
      <c r="AG1010" s="20">
        <v>4.5</v>
      </c>
      <c r="AI1010" s="20">
        <v>2</v>
      </c>
      <c r="AJ1010" s="20">
        <v>4.5</v>
      </c>
      <c r="AK1010" s="20"/>
      <c r="AL1010" s="20"/>
      <c r="AM1010" s="20"/>
      <c r="AP1010" s="20"/>
      <c r="AQ1010" s="18">
        <v>2.44</v>
      </c>
      <c r="AS1010" s="20">
        <v>2</v>
      </c>
      <c r="AT1010" s="18">
        <v>2.44</v>
      </c>
      <c r="BA1010">
        <v>1.36</v>
      </c>
      <c r="BD1010" s="18">
        <v>1.36</v>
      </c>
    </row>
    <row r="1011" spans="1:59">
      <c r="D1011" s="18" t="s">
        <v>893</v>
      </c>
      <c r="E1011" t="s">
        <v>347</v>
      </c>
      <c r="G1011" t="s">
        <v>324</v>
      </c>
      <c r="J1011" t="s">
        <v>916</v>
      </c>
      <c r="K1011" t="s">
        <v>182</v>
      </c>
      <c r="L1011" t="s">
        <v>183</v>
      </c>
      <c r="R1011" s="18">
        <v>1</v>
      </c>
      <c r="U1011" s="1" t="s">
        <v>270</v>
      </c>
      <c r="V1011" s="1"/>
      <c r="W1011" s="1">
        <v>9.77</v>
      </c>
      <c r="X1011" s="20"/>
      <c r="Y1011">
        <v>2</v>
      </c>
      <c r="Z1011" s="20">
        <v>9.77</v>
      </c>
      <c r="AA1011" s="20"/>
      <c r="AB1011" s="20"/>
      <c r="AC1011" s="20"/>
      <c r="AD1011" s="20"/>
      <c r="AE1011" s="20"/>
      <c r="AF1011" s="20"/>
      <c r="AG1011" s="20">
        <v>14.26</v>
      </c>
      <c r="AI1011" s="20">
        <v>2</v>
      </c>
      <c r="AJ1011" s="20">
        <v>14.26</v>
      </c>
      <c r="AK1011" s="20"/>
      <c r="AL1011" s="20"/>
      <c r="AM1011" s="20"/>
      <c r="AP1011" s="20"/>
      <c r="AQ1011" s="18">
        <v>7.17</v>
      </c>
      <c r="AS1011" s="20">
        <v>2</v>
      </c>
      <c r="AT1011" s="18">
        <v>7.17</v>
      </c>
      <c r="BA1011">
        <v>4.05</v>
      </c>
      <c r="BD1011" s="18">
        <v>4.05</v>
      </c>
    </row>
    <row r="1012" spans="1:59">
      <c r="D1012" s="18" t="s">
        <v>893</v>
      </c>
      <c r="E1012" t="s">
        <v>347</v>
      </c>
      <c r="G1012" t="s">
        <v>324</v>
      </c>
      <c r="J1012" t="s">
        <v>917</v>
      </c>
      <c r="K1012" t="s">
        <v>182</v>
      </c>
      <c r="L1012" t="s">
        <v>183</v>
      </c>
      <c r="R1012" s="18">
        <v>1</v>
      </c>
      <c r="U1012" s="1" t="s">
        <v>270</v>
      </c>
      <c r="V1012" s="1"/>
      <c r="W1012" s="1">
        <v>6.44</v>
      </c>
      <c r="X1012" s="20"/>
      <c r="Y1012">
        <v>2</v>
      </c>
      <c r="Z1012" s="20">
        <v>6.44</v>
      </c>
      <c r="AA1012" s="20"/>
      <c r="AB1012" s="20"/>
      <c r="AC1012" s="20"/>
      <c r="AD1012" s="20"/>
      <c r="AE1012" s="20"/>
      <c r="AF1012" s="20"/>
      <c r="AG1012" s="20">
        <v>8.4600000000000009</v>
      </c>
      <c r="AI1012" s="20">
        <v>2</v>
      </c>
      <c r="AJ1012" s="20">
        <v>8.4600000000000009</v>
      </c>
      <c r="AK1012" s="20"/>
      <c r="AL1012" s="20"/>
      <c r="AM1012" s="20"/>
      <c r="AP1012" s="20"/>
      <c r="AQ1012" s="18">
        <v>5.28</v>
      </c>
      <c r="AS1012" s="20">
        <v>2</v>
      </c>
      <c r="AT1012" s="18">
        <v>5.28</v>
      </c>
      <c r="BA1012">
        <v>3.33</v>
      </c>
      <c r="BD1012" s="18">
        <v>3.33</v>
      </c>
    </row>
    <row r="1013" spans="1:59">
      <c r="D1013" s="18" t="s">
        <v>893</v>
      </c>
      <c r="E1013" t="s">
        <v>347</v>
      </c>
      <c r="G1013" t="s">
        <v>324</v>
      </c>
      <c r="J1013" t="s">
        <v>918</v>
      </c>
      <c r="K1013" t="s">
        <v>182</v>
      </c>
      <c r="L1013" t="s">
        <v>183</v>
      </c>
      <c r="R1013" s="18">
        <v>1</v>
      </c>
      <c r="U1013" s="1" t="s">
        <v>270</v>
      </c>
      <c r="V1013" s="1"/>
      <c r="W1013" s="1">
        <v>7.33</v>
      </c>
      <c r="X1013" s="20"/>
      <c r="Y1013">
        <v>2</v>
      </c>
      <c r="Z1013" s="20">
        <v>7.33</v>
      </c>
      <c r="AA1013" s="20"/>
      <c r="AB1013" s="20"/>
      <c r="AC1013" s="20"/>
      <c r="AD1013" s="20"/>
      <c r="AE1013" s="20"/>
      <c r="AF1013" s="20"/>
      <c r="AG1013" s="20">
        <v>12.33</v>
      </c>
      <c r="AI1013" s="20">
        <v>2</v>
      </c>
      <c r="AJ1013" s="20">
        <v>12.33</v>
      </c>
      <c r="AK1013" s="20"/>
      <c r="AL1013" s="20"/>
      <c r="AM1013" s="20"/>
      <c r="AP1013" s="20"/>
      <c r="AQ1013" s="18">
        <v>6.09</v>
      </c>
      <c r="AS1013" s="20">
        <v>2</v>
      </c>
      <c r="AT1013" s="18">
        <v>6.09</v>
      </c>
      <c r="BA1013">
        <v>2.8</v>
      </c>
      <c r="BD1013" s="18">
        <v>2.8</v>
      </c>
    </row>
    <row r="1014" spans="1:59">
      <c r="D1014" s="18" t="s">
        <v>893</v>
      </c>
      <c r="E1014" t="s">
        <v>347</v>
      </c>
      <c r="G1014" t="s">
        <v>324</v>
      </c>
      <c r="J1014" t="s">
        <v>919</v>
      </c>
      <c r="K1014" t="s">
        <v>182</v>
      </c>
      <c r="L1014" t="s">
        <v>183</v>
      </c>
      <c r="R1014" s="18">
        <v>1</v>
      </c>
      <c r="U1014" s="1" t="s">
        <v>270</v>
      </c>
      <c r="V1014" s="1"/>
      <c r="W1014" s="1">
        <v>6.52</v>
      </c>
      <c r="X1014" s="20"/>
      <c r="Y1014">
        <v>2</v>
      </c>
      <c r="Z1014" s="20">
        <v>6.52</v>
      </c>
      <c r="AA1014" s="20"/>
      <c r="AB1014" s="20"/>
      <c r="AC1014" s="20"/>
      <c r="AD1014" s="20"/>
      <c r="AE1014" s="20"/>
      <c r="AF1014" s="20"/>
      <c r="AG1014" s="20">
        <v>10</v>
      </c>
      <c r="AI1014" s="20">
        <v>2</v>
      </c>
      <c r="AJ1014" s="20">
        <v>10</v>
      </c>
      <c r="AK1014" s="20"/>
      <c r="AL1014" s="20"/>
      <c r="AM1014" s="20"/>
      <c r="AP1014" s="20"/>
      <c r="AQ1014" s="18">
        <v>5.19</v>
      </c>
      <c r="AS1014" s="20">
        <v>2</v>
      </c>
      <c r="AT1014" s="18">
        <v>5.19</v>
      </c>
      <c r="BA1014">
        <v>2.58</v>
      </c>
      <c r="BD1014" s="18">
        <v>2.58</v>
      </c>
    </row>
    <row r="1015" spans="1:59">
      <c r="D1015" s="18" t="s">
        <v>893</v>
      </c>
      <c r="E1015" t="s">
        <v>347</v>
      </c>
      <c r="G1015" t="s">
        <v>324</v>
      </c>
      <c r="J1015" t="s">
        <v>920</v>
      </c>
      <c r="K1015" t="s">
        <v>182</v>
      </c>
      <c r="L1015" t="s">
        <v>183</v>
      </c>
      <c r="R1015" s="18">
        <v>1</v>
      </c>
      <c r="U1015" s="1" t="s">
        <v>270</v>
      </c>
      <c r="V1015" s="1"/>
      <c r="W1015" s="1">
        <v>10.210000000000001</v>
      </c>
      <c r="X1015" s="20"/>
      <c r="Y1015">
        <v>2</v>
      </c>
      <c r="Z1015" s="20">
        <v>10.210000000000001</v>
      </c>
      <c r="AA1015" s="20"/>
      <c r="AB1015" s="20"/>
      <c r="AC1015" s="20"/>
      <c r="AD1015" s="20"/>
      <c r="AE1015" s="20"/>
      <c r="AF1015" s="20"/>
      <c r="AG1015" s="20">
        <v>17.64</v>
      </c>
      <c r="AI1015" s="20">
        <v>2</v>
      </c>
      <c r="AJ1015" s="20">
        <v>17.64</v>
      </c>
      <c r="AK1015" s="20"/>
      <c r="AL1015" s="20"/>
      <c r="AM1015" s="20"/>
      <c r="AP1015" s="20"/>
      <c r="AQ1015" s="18">
        <v>8.82</v>
      </c>
      <c r="AS1015" s="20">
        <v>2</v>
      </c>
      <c r="AT1015" s="18">
        <v>8.82</v>
      </c>
      <c r="BA1015">
        <v>5.2</v>
      </c>
      <c r="BD1015" s="18">
        <v>5.2</v>
      </c>
    </row>
    <row r="1016" spans="1:59">
      <c r="D1016" s="18" t="s">
        <v>893</v>
      </c>
      <c r="E1016" t="s">
        <v>347</v>
      </c>
      <c r="G1016" t="s">
        <v>324</v>
      </c>
      <c r="J1016" t="s">
        <v>921</v>
      </c>
      <c r="K1016" t="s">
        <v>182</v>
      </c>
      <c r="L1016" t="s">
        <v>183</v>
      </c>
      <c r="R1016" s="18">
        <v>1</v>
      </c>
      <c r="U1016" s="1" t="s">
        <v>270</v>
      </c>
      <c r="V1016" s="1"/>
      <c r="W1016" s="1">
        <v>2.02</v>
      </c>
      <c r="X1016" s="20"/>
      <c r="Y1016">
        <v>2</v>
      </c>
      <c r="Z1016" s="20">
        <v>2.02</v>
      </c>
      <c r="AA1016" s="20"/>
      <c r="AB1016" s="20"/>
      <c r="AC1016" s="20"/>
      <c r="AD1016" s="20"/>
      <c r="AE1016" s="20"/>
      <c r="AF1016" s="20"/>
      <c r="AG1016" s="20">
        <v>3.02</v>
      </c>
      <c r="AI1016" s="20">
        <v>2</v>
      </c>
      <c r="AJ1016" s="20">
        <v>3.02</v>
      </c>
      <c r="AK1016" s="20"/>
      <c r="AL1016" s="20"/>
      <c r="AM1016" s="20"/>
      <c r="AP1016" s="20"/>
      <c r="AQ1016" s="18">
        <v>2.0099999999999998</v>
      </c>
      <c r="AS1016" s="20">
        <v>2</v>
      </c>
      <c r="AT1016" s="18">
        <v>2.0099999999999998</v>
      </c>
      <c r="BA1016">
        <v>1.42</v>
      </c>
      <c r="BD1016" s="18">
        <v>1.42</v>
      </c>
    </row>
    <row r="1017" spans="1:59">
      <c r="D1017" s="18" t="s">
        <v>893</v>
      </c>
      <c r="E1017" t="s">
        <v>347</v>
      </c>
      <c r="G1017" t="s">
        <v>324</v>
      </c>
      <c r="J1017" t="s">
        <v>922</v>
      </c>
      <c r="K1017" t="s">
        <v>182</v>
      </c>
      <c r="L1017" t="s">
        <v>183</v>
      </c>
      <c r="R1017" s="18">
        <v>1</v>
      </c>
      <c r="U1017" s="1" t="s">
        <v>270</v>
      </c>
      <c r="V1017" s="1"/>
      <c r="W1017" s="1">
        <v>2.27</v>
      </c>
      <c r="X1017" s="20"/>
      <c r="Y1017">
        <v>2</v>
      </c>
      <c r="Z1017" s="20">
        <v>2.27</v>
      </c>
      <c r="AA1017" s="20"/>
      <c r="AB1017" s="20"/>
      <c r="AC1017" s="20"/>
      <c r="AD1017" s="20"/>
      <c r="AE1017" s="20"/>
      <c r="AF1017" s="20"/>
      <c r="AG1017" s="20">
        <v>4.7699999999999996</v>
      </c>
      <c r="AI1017" s="20">
        <v>2</v>
      </c>
      <c r="AJ1017" s="20">
        <v>4.7699999999999996</v>
      </c>
      <c r="AK1017" s="20"/>
      <c r="AL1017" s="20"/>
      <c r="AM1017" s="20"/>
      <c r="AP1017" s="20"/>
      <c r="AQ1017" s="18">
        <v>2.02</v>
      </c>
      <c r="AS1017" s="20">
        <v>2</v>
      </c>
      <c r="AT1017" s="18">
        <v>2.02</v>
      </c>
      <c r="BA1017" t="s">
        <v>130</v>
      </c>
      <c r="BE1017" s="18" t="s">
        <v>130</v>
      </c>
    </row>
    <row r="1018" spans="1:59">
      <c r="D1018" s="18" t="s">
        <v>893</v>
      </c>
      <c r="E1018" t="s">
        <v>347</v>
      </c>
      <c r="G1018" t="s">
        <v>324</v>
      </c>
      <c r="J1018" t="s">
        <v>923</v>
      </c>
      <c r="K1018" t="s">
        <v>182</v>
      </c>
      <c r="L1018" t="s">
        <v>183</v>
      </c>
      <c r="R1018" s="18">
        <v>1</v>
      </c>
      <c r="U1018" s="1" t="s">
        <v>270</v>
      </c>
      <c r="V1018" s="1"/>
      <c r="W1018" s="1">
        <v>1.99</v>
      </c>
      <c r="X1018" s="20"/>
      <c r="Y1018">
        <v>2</v>
      </c>
      <c r="Z1018" s="20">
        <v>1.99</v>
      </c>
      <c r="AA1018" s="20"/>
      <c r="AB1018" s="20"/>
      <c r="AC1018" s="20"/>
      <c r="AD1018" s="20"/>
      <c r="AE1018" s="20"/>
      <c r="AF1018" s="20"/>
      <c r="AG1018" s="20">
        <v>4.25</v>
      </c>
      <c r="AI1018" s="20">
        <v>2</v>
      </c>
      <c r="AJ1018" s="20">
        <v>4.25</v>
      </c>
      <c r="AK1018" s="20"/>
      <c r="AL1018" s="20"/>
      <c r="AM1018" s="20"/>
      <c r="AP1018" s="20"/>
      <c r="AQ1018" s="18">
        <v>2.1</v>
      </c>
      <c r="AS1018" s="20">
        <v>2</v>
      </c>
      <c r="AT1018" s="18">
        <v>2.1</v>
      </c>
      <c r="BA1018" t="s">
        <v>130</v>
      </c>
      <c r="BE1018" s="18" t="s">
        <v>130</v>
      </c>
    </row>
    <row r="1019" spans="1:59">
      <c r="D1019" s="18" t="s">
        <v>893</v>
      </c>
      <c r="E1019" t="s">
        <v>347</v>
      </c>
      <c r="G1019" t="s">
        <v>324</v>
      </c>
      <c r="J1019" t="s">
        <v>924</v>
      </c>
      <c r="K1019" t="s">
        <v>182</v>
      </c>
      <c r="L1019" t="s">
        <v>183</v>
      </c>
      <c r="R1019" s="18">
        <v>1</v>
      </c>
      <c r="U1019" s="1" t="s">
        <v>270</v>
      </c>
      <c r="V1019" s="1"/>
      <c r="W1019" s="1">
        <v>10.199999999999999</v>
      </c>
      <c r="X1019" s="20"/>
      <c r="Y1019">
        <v>2</v>
      </c>
      <c r="Z1019" s="20">
        <v>10.199999999999999</v>
      </c>
      <c r="AA1019" s="20"/>
      <c r="AB1019" s="20"/>
      <c r="AC1019" s="20"/>
      <c r="AD1019" s="20"/>
      <c r="AE1019" s="20"/>
      <c r="AF1019" s="20"/>
      <c r="AG1019" s="20">
        <v>14.34</v>
      </c>
      <c r="AI1019" s="20">
        <v>2</v>
      </c>
      <c r="AJ1019" s="20">
        <v>14.34</v>
      </c>
      <c r="AK1019" s="20"/>
      <c r="AL1019" s="20"/>
      <c r="AM1019" s="20"/>
      <c r="AP1019" s="20"/>
      <c r="AQ1019" s="18">
        <v>6.84</v>
      </c>
      <c r="AS1019" s="20">
        <v>2</v>
      </c>
      <c r="AT1019" s="18">
        <v>6.84</v>
      </c>
      <c r="BA1019">
        <v>3.82</v>
      </c>
      <c r="BD1019" s="18">
        <v>3.82</v>
      </c>
    </row>
    <row r="1020" spans="1:59">
      <c r="C1020" t="s">
        <v>925</v>
      </c>
      <c r="D1020" s="18" t="s">
        <v>893</v>
      </c>
      <c r="E1020" t="s">
        <v>123</v>
      </c>
      <c r="G1020" t="s">
        <v>283</v>
      </c>
      <c r="K1020" t="s">
        <v>126</v>
      </c>
      <c r="L1020" t="s">
        <v>926</v>
      </c>
      <c r="N1020">
        <v>20</v>
      </c>
      <c r="O1020" t="s">
        <v>927</v>
      </c>
      <c r="R1020" s="18">
        <v>3</v>
      </c>
      <c r="U1020" s="1" t="s">
        <v>270</v>
      </c>
      <c r="V1020" s="1"/>
      <c r="W1020" s="1"/>
      <c r="X1020" s="20"/>
      <c r="Y1020">
        <v>2</v>
      </c>
      <c r="Z1020" s="20">
        <v>7.02</v>
      </c>
      <c r="AA1020" s="20"/>
      <c r="AB1020" s="20"/>
      <c r="AC1020" s="52">
        <f>15*Z1020/100</f>
        <v>1.0529999999999999</v>
      </c>
      <c r="AD1020" s="20"/>
      <c r="AE1020" s="20"/>
      <c r="AF1020" s="20"/>
      <c r="AG1020" s="20"/>
      <c r="AH1020" s="20"/>
      <c r="AI1020" s="20">
        <v>2</v>
      </c>
      <c r="AJ1020" s="20">
        <v>5</v>
      </c>
      <c r="AK1020" s="20"/>
      <c r="AL1020" s="20"/>
      <c r="AM1020" s="52">
        <f>16*AJ1020/100</f>
        <v>0.8</v>
      </c>
      <c r="AP1020" s="20"/>
      <c r="AS1020" s="20">
        <v>2</v>
      </c>
      <c r="AT1020" s="18">
        <v>2.84</v>
      </c>
      <c r="AW1020" s="52">
        <f>9*AT1020/100</f>
        <v>0.25559999999999999</v>
      </c>
      <c r="BC1020">
        <v>2</v>
      </c>
      <c r="BD1020" s="20"/>
      <c r="BE1020" s="20" t="s">
        <v>130</v>
      </c>
      <c r="BF1020" s="20"/>
      <c r="BG1020" s="24"/>
    </row>
    <row r="1021" spans="1:59">
      <c r="C1021" t="s">
        <v>925</v>
      </c>
      <c r="D1021" s="18" t="s">
        <v>893</v>
      </c>
      <c r="E1021" t="s">
        <v>240</v>
      </c>
      <c r="G1021" t="s">
        <v>283</v>
      </c>
      <c r="K1021" t="s">
        <v>126</v>
      </c>
      <c r="L1021" t="s">
        <v>926</v>
      </c>
      <c r="N1021">
        <v>5</v>
      </c>
      <c r="O1021" t="s">
        <v>927</v>
      </c>
      <c r="R1021" s="18">
        <v>3</v>
      </c>
      <c r="U1021" s="1" t="s">
        <v>270</v>
      </c>
      <c r="V1021" s="1"/>
      <c r="W1021" s="1"/>
      <c r="X1021" s="20"/>
      <c r="Y1021">
        <v>2</v>
      </c>
      <c r="Z1021" s="20"/>
      <c r="AA1021" s="20" t="s">
        <v>130</v>
      </c>
      <c r="AB1021" s="20"/>
      <c r="AC1021" s="52"/>
      <c r="AD1021" s="20"/>
      <c r="AE1021" s="20"/>
      <c r="AF1021" s="20"/>
      <c r="AG1021" s="20"/>
      <c r="AH1021" s="20"/>
      <c r="AI1021" s="20">
        <v>2</v>
      </c>
      <c r="AJ1021" s="20"/>
      <c r="AK1021" s="20" t="s">
        <v>130</v>
      </c>
      <c r="AL1021" s="20"/>
      <c r="AM1021" s="52"/>
      <c r="AP1021" s="20"/>
      <c r="AS1021" s="20">
        <v>2</v>
      </c>
      <c r="AT1021" s="20"/>
      <c r="AU1021" s="20" t="s">
        <v>130</v>
      </c>
      <c r="AV1021" s="20"/>
      <c r="AW1021" s="52"/>
      <c r="BC1021">
        <v>2</v>
      </c>
      <c r="BD1021" s="20"/>
      <c r="BE1021" s="20" t="s">
        <v>130</v>
      </c>
      <c r="BF1021" s="20"/>
      <c r="BG1021" s="24"/>
    </row>
    <row r="1022" spans="1:59">
      <c r="C1022" t="s">
        <v>925</v>
      </c>
      <c r="D1022" s="18" t="s">
        <v>893</v>
      </c>
      <c r="E1022" t="s">
        <v>123</v>
      </c>
      <c r="G1022" t="s">
        <v>283</v>
      </c>
      <c r="K1022" t="s">
        <v>182</v>
      </c>
      <c r="L1022" t="s">
        <v>183</v>
      </c>
      <c r="N1022">
        <v>20</v>
      </c>
      <c r="O1022" t="s">
        <v>927</v>
      </c>
      <c r="R1022" s="18">
        <v>3</v>
      </c>
      <c r="U1022" s="1" t="s">
        <v>270</v>
      </c>
      <c r="V1022" s="1"/>
      <c r="W1022" s="1"/>
      <c r="X1022" s="20"/>
      <c r="Y1022">
        <v>2</v>
      </c>
      <c r="Z1022" s="20">
        <v>17.68</v>
      </c>
      <c r="AA1022" s="20"/>
      <c r="AB1022" s="20"/>
      <c r="AC1022" s="52">
        <f>10*Z1022/100</f>
        <v>1.768</v>
      </c>
      <c r="AD1022" s="20"/>
      <c r="AE1022" s="20"/>
      <c r="AF1022" s="20"/>
      <c r="AG1022" s="20"/>
      <c r="AH1022" s="20"/>
      <c r="AI1022" s="20">
        <v>2</v>
      </c>
      <c r="AJ1022" s="20">
        <v>23.42</v>
      </c>
      <c r="AK1022" s="20"/>
      <c r="AL1022" s="20"/>
      <c r="AM1022" s="52">
        <f>6*AJ1022/100</f>
        <v>1.4052</v>
      </c>
      <c r="AP1022" s="20"/>
      <c r="AS1022" s="20">
        <v>2</v>
      </c>
      <c r="AT1022" s="18">
        <v>15.49</v>
      </c>
      <c r="AW1022" s="52">
        <f>3*AT1022/100</f>
        <v>0.4647</v>
      </c>
      <c r="BC1022">
        <v>2</v>
      </c>
      <c r="BD1022" s="20">
        <v>6.89</v>
      </c>
      <c r="BE1022" s="20"/>
      <c r="BF1022" s="20"/>
      <c r="BG1022" s="52">
        <f>7*BD1022/100</f>
        <v>0.48229999999999995</v>
      </c>
    </row>
    <row r="1023" spans="1:59">
      <c r="C1023" t="s">
        <v>925</v>
      </c>
      <c r="D1023" s="18" t="s">
        <v>893</v>
      </c>
      <c r="E1023" t="s">
        <v>240</v>
      </c>
      <c r="G1023" t="s">
        <v>283</v>
      </c>
      <c r="K1023" t="s">
        <v>182</v>
      </c>
      <c r="L1023" t="s">
        <v>183</v>
      </c>
      <c r="N1023">
        <v>5</v>
      </c>
      <c r="O1023" t="s">
        <v>927</v>
      </c>
      <c r="R1023" s="18">
        <v>3</v>
      </c>
      <c r="U1023" s="1" t="s">
        <v>270</v>
      </c>
      <c r="V1023" s="1"/>
      <c r="W1023" s="1"/>
      <c r="X1023" s="20"/>
      <c r="Y1023">
        <v>2</v>
      </c>
      <c r="Z1023" s="20">
        <v>0.22</v>
      </c>
      <c r="AA1023" s="20"/>
      <c r="AB1023" s="20"/>
      <c r="AC1023" s="52">
        <f>9*Z1023/100</f>
        <v>1.9799999999999998E-2</v>
      </c>
      <c r="AD1023" s="20"/>
      <c r="AE1023" s="20"/>
      <c r="AF1023" s="20"/>
      <c r="AG1023" s="20"/>
      <c r="AH1023" s="20"/>
      <c r="AI1023" s="20">
        <v>2</v>
      </c>
      <c r="AJ1023" s="20">
        <v>0.2</v>
      </c>
      <c r="AK1023" s="20"/>
      <c r="AL1023" s="20"/>
      <c r="AM1023" s="52">
        <f>9*AJ1023/100</f>
        <v>1.8000000000000002E-2</v>
      </c>
      <c r="AP1023" s="20"/>
      <c r="AS1023" s="20">
        <v>2</v>
      </c>
      <c r="AT1023" s="20"/>
      <c r="AU1023" s="20" t="s">
        <v>130</v>
      </c>
      <c r="AV1023" s="20"/>
      <c r="AW1023" s="52"/>
      <c r="BC1023">
        <v>2</v>
      </c>
      <c r="BD1023" s="20"/>
      <c r="BE1023" s="20" t="s">
        <v>130</v>
      </c>
      <c r="BF1023" s="20"/>
      <c r="BG1023" s="24"/>
    </row>
    <row r="1024" spans="1:59">
      <c r="A1024" t="s">
        <v>928</v>
      </c>
      <c r="B1024" s="55" t="s">
        <v>929</v>
      </c>
      <c r="D1024" t="s">
        <v>930</v>
      </c>
      <c r="E1024" t="s">
        <v>138</v>
      </c>
      <c r="K1024" t="s">
        <v>126</v>
      </c>
      <c r="R1024" s="18">
        <v>25</v>
      </c>
      <c r="U1024" s="1"/>
      <c r="V1024" s="1" t="s">
        <v>129</v>
      </c>
      <c r="W1024" s="1"/>
      <c r="X1024" s="20"/>
      <c r="Y1024" s="1"/>
      <c r="Z1024" s="20">
        <v>0.06</v>
      </c>
      <c r="AA1024" s="20"/>
      <c r="AB1024" s="20"/>
      <c r="AC1024" s="20">
        <v>0.02</v>
      </c>
      <c r="AD1024" s="20">
        <v>0.04</v>
      </c>
      <c r="AE1024" s="20">
        <v>0.09</v>
      </c>
      <c r="AF1024" s="20">
        <v>0.02</v>
      </c>
      <c r="AG1024" s="20"/>
      <c r="AI1024" s="20"/>
      <c r="AK1024" s="18" t="s">
        <v>130</v>
      </c>
      <c r="AM1024" s="20"/>
      <c r="AP1024" s="20">
        <v>0.05</v>
      </c>
      <c r="AS1024" s="20"/>
      <c r="AU1024" s="20" t="s">
        <v>130</v>
      </c>
      <c r="AZ1024">
        <v>0.04</v>
      </c>
      <c r="BE1024" s="20" t="s">
        <v>130</v>
      </c>
    </row>
    <row r="1025" spans="1:61">
      <c r="D1025" t="s">
        <v>930</v>
      </c>
      <c r="E1025" t="s">
        <v>403</v>
      </c>
      <c r="K1025" t="s">
        <v>126</v>
      </c>
      <c r="R1025" s="18">
        <v>25</v>
      </c>
      <c r="U1025" s="1"/>
      <c r="V1025" s="1" t="s">
        <v>129</v>
      </c>
      <c r="W1025" s="1"/>
      <c r="X1025" s="20"/>
      <c r="Y1025" s="1"/>
      <c r="Z1025" s="20">
        <v>0.14000000000000001</v>
      </c>
      <c r="AA1025" s="20"/>
      <c r="AB1025" s="20"/>
      <c r="AC1025" s="20">
        <v>7.0000000000000007E-2</v>
      </c>
      <c r="AD1025" s="20">
        <v>7.0000000000000007E-2</v>
      </c>
      <c r="AE1025" s="20">
        <v>0.31</v>
      </c>
      <c r="AF1025" s="20">
        <v>0.02</v>
      </c>
      <c r="AG1025" s="20"/>
      <c r="AI1025" s="20"/>
      <c r="AJ1025" s="18">
        <v>0.01</v>
      </c>
      <c r="AM1025" s="20">
        <v>4.0000000000000001E-3</v>
      </c>
      <c r="AN1025" s="18">
        <v>0.01</v>
      </c>
      <c r="AO1025" s="18">
        <v>0.02</v>
      </c>
      <c r="AP1025" s="20">
        <v>0.05</v>
      </c>
      <c r="AS1025" s="20"/>
      <c r="AT1025" s="18">
        <v>0.06</v>
      </c>
      <c r="AW1025" s="18">
        <v>0.03</v>
      </c>
      <c r="AX1025">
        <v>0.02</v>
      </c>
      <c r="AY1025">
        <v>0.12</v>
      </c>
      <c r="AZ1025">
        <v>0.04</v>
      </c>
      <c r="BD1025" s="18">
        <v>0.02</v>
      </c>
      <c r="BG1025" s="18">
        <v>0.01</v>
      </c>
      <c r="BH1025">
        <v>0.01</v>
      </c>
      <c r="BI1025">
        <v>0.05</v>
      </c>
    </row>
    <row r="1026" spans="1:61">
      <c r="D1026" t="s">
        <v>930</v>
      </c>
      <c r="E1026" t="s">
        <v>123</v>
      </c>
      <c r="G1026" t="s">
        <v>324</v>
      </c>
      <c r="K1026" t="s">
        <v>126</v>
      </c>
      <c r="R1026" s="18">
        <v>25</v>
      </c>
      <c r="U1026" s="1"/>
      <c r="V1026" s="1" t="s">
        <v>129</v>
      </c>
      <c r="W1026" s="1"/>
      <c r="X1026" s="20"/>
      <c r="Y1026" s="1"/>
      <c r="Z1026" s="20">
        <v>1.33</v>
      </c>
      <c r="AA1026" s="20"/>
      <c r="AB1026" s="20"/>
      <c r="AC1026" s="20">
        <v>0.61</v>
      </c>
      <c r="AD1026" s="20">
        <v>0.11</v>
      </c>
      <c r="AE1026" s="20">
        <v>2.39</v>
      </c>
      <c r="AF1026" s="20">
        <v>0.02</v>
      </c>
      <c r="AG1026" s="20"/>
      <c r="AI1026" s="20"/>
      <c r="AJ1026" s="18">
        <v>0.15</v>
      </c>
      <c r="AM1026" s="20">
        <v>7.0000000000000007E-2</v>
      </c>
      <c r="AN1026" s="18">
        <v>0.04</v>
      </c>
      <c r="AO1026" s="18">
        <v>0.26</v>
      </c>
      <c r="AP1026" s="20">
        <v>0.05</v>
      </c>
      <c r="AS1026" s="20"/>
      <c r="AT1026" s="18">
        <v>0.72</v>
      </c>
      <c r="AW1026" s="18">
        <v>0.51</v>
      </c>
      <c r="AX1026">
        <v>0.06</v>
      </c>
      <c r="AY1026">
        <v>1.52</v>
      </c>
      <c r="AZ1026">
        <v>0.04</v>
      </c>
      <c r="BD1026" s="18">
        <v>2.66</v>
      </c>
      <c r="BG1026" s="18">
        <v>0.44</v>
      </c>
      <c r="BH1026">
        <v>1.67</v>
      </c>
      <c r="BI1026">
        <v>3.53</v>
      </c>
    </row>
    <row r="1027" spans="1:61">
      <c r="D1027" t="s">
        <v>930</v>
      </c>
      <c r="E1027" t="s">
        <v>261</v>
      </c>
      <c r="G1027" t="s">
        <v>324</v>
      </c>
      <c r="K1027" t="s">
        <v>126</v>
      </c>
      <c r="R1027" s="18">
        <v>25</v>
      </c>
      <c r="U1027" s="1"/>
      <c r="V1027" s="1" t="s">
        <v>129</v>
      </c>
      <c r="W1027" s="1"/>
      <c r="X1027" s="20"/>
      <c r="Y1027" s="1"/>
      <c r="Z1027" s="20">
        <v>0.72</v>
      </c>
      <c r="AA1027" s="20"/>
      <c r="AB1027" s="20"/>
      <c r="AC1027" s="20">
        <v>0.24</v>
      </c>
      <c r="AD1027" s="20">
        <v>0.42</v>
      </c>
      <c r="AE1027" s="20">
        <v>1.08</v>
      </c>
      <c r="AF1027" s="20">
        <v>0.02</v>
      </c>
      <c r="AG1027" s="20"/>
      <c r="AI1027" s="20"/>
      <c r="AJ1027" s="18">
        <v>0.1</v>
      </c>
      <c r="AM1027" s="20">
        <v>0.04</v>
      </c>
      <c r="AN1027" s="18">
        <v>0.05</v>
      </c>
      <c r="AO1027" s="18">
        <v>0.21</v>
      </c>
      <c r="AP1027" s="20">
        <v>0.05</v>
      </c>
      <c r="AS1027" s="20"/>
      <c r="AT1027" s="18">
        <v>0.54</v>
      </c>
      <c r="AW1027" s="18">
        <v>0.31</v>
      </c>
      <c r="AX1027">
        <v>0.05</v>
      </c>
      <c r="AY1027">
        <v>1.08</v>
      </c>
      <c r="AZ1027">
        <v>0.04</v>
      </c>
      <c r="BD1027" s="18">
        <v>0.98</v>
      </c>
      <c r="BG1027" s="18">
        <v>0.31</v>
      </c>
      <c r="BH1027">
        <v>0.32</v>
      </c>
      <c r="BI1027">
        <v>1.63</v>
      </c>
    </row>
    <row r="1028" spans="1:61">
      <c r="A1028" t="s">
        <v>931</v>
      </c>
      <c r="B1028" s="55" t="s">
        <v>932</v>
      </c>
      <c r="C1028" t="s">
        <v>933</v>
      </c>
      <c r="D1028" t="s">
        <v>934</v>
      </c>
      <c r="E1028" t="s">
        <v>212</v>
      </c>
      <c r="G1028" t="s">
        <v>324</v>
      </c>
      <c r="K1028" t="s">
        <v>126</v>
      </c>
      <c r="R1028" s="18">
        <v>3</v>
      </c>
      <c r="S1028" t="s">
        <v>270</v>
      </c>
      <c r="T1028">
        <v>7.4999999999999997E-2</v>
      </c>
      <c r="U1028" s="1"/>
      <c r="V1028" t="s">
        <v>270</v>
      </c>
      <c r="W1028" s="1"/>
      <c r="X1028" s="20">
        <v>0.78</v>
      </c>
      <c r="Y1028" s="1">
        <v>0.15</v>
      </c>
      <c r="Z1028" s="20">
        <v>0.91</v>
      </c>
      <c r="AA1028" s="20"/>
      <c r="AB1028" s="20"/>
      <c r="AC1028" s="20">
        <f>0.585/2</f>
        <v>0.29249999999999998</v>
      </c>
      <c r="AD1028" s="20" t="s">
        <v>935</v>
      </c>
      <c r="AE1028" s="20">
        <v>2.3450000000000002</v>
      </c>
      <c r="AF1028" s="18">
        <v>7.4999999999999997E-2</v>
      </c>
      <c r="AG1028" s="20"/>
      <c r="AH1028" s="20">
        <v>1.2470000000000001</v>
      </c>
      <c r="AI1028" s="20">
        <v>0.15</v>
      </c>
      <c r="AJ1028" s="20">
        <v>1.55</v>
      </c>
      <c r="AK1028" s="20"/>
      <c r="AL1028" s="20"/>
      <c r="AM1028" s="20">
        <f>1.339/2</f>
        <v>0.66949999999999998</v>
      </c>
      <c r="AN1028" s="18" t="s">
        <v>935</v>
      </c>
      <c r="AO1028" s="20">
        <v>3.7770000000000001</v>
      </c>
      <c r="AP1028" s="20">
        <v>7.4999999999999997E-2</v>
      </c>
      <c r="AR1028">
        <v>0.316</v>
      </c>
      <c r="AS1028" s="20">
        <v>0.15</v>
      </c>
      <c r="AT1028" s="18">
        <v>0.61499999999999999</v>
      </c>
      <c r="AW1028" s="18">
        <v>0.38900000000000001</v>
      </c>
      <c r="AX1028" t="s">
        <v>935</v>
      </c>
      <c r="AY1028">
        <v>2.778</v>
      </c>
      <c r="AZ1028">
        <v>0.1</v>
      </c>
      <c r="BB1028">
        <v>0.72199999999999998</v>
      </c>
      <c r="BC1028">
        <v>0.2</v>
      </c>
      <c r="BD1028" s="18">
        <v>0.92500000000000004</v>
      </c>
      <c r="BG1028" s="18">
        <f>0.754/2</f>
        <v>0.377</v>
      </c>
      <c r="BH1028" t="s">
        <v>935</v>
      </c>
      <c r="BI1028">
        <v>2.6720000000000002</v>
      </c>
    </row>
    <row r="1029" spans="1:61">
      <c r="C1029" t="s">
        <v>933</v>
      </c>
      <c r="D1029" t="s">
        <v>934</v>
      </c>
      <c r="E1029" t="s">
        <v>212</v>
      </c>
      <c r="G1029" t="s">
        <v>324</v>
      </c>
      <c r="K1029" t="s">
        <v>158</v>
      </c>
      <c r="L1029" t="s">
        <v>158</v>
      </c>
      <c r="R1029" s="18">
        <v>3</v>
      </c>
      <c r="S1029" t="s">
        <v>270</v>
      </c>
      <c r="T1029">
        <v>7.4999999999999997E-2</v>
      </c>
      <c r="U1029" s="1"/>
      <c r="V1029" t="s">
        <v>270</v>
      </c>
      <c r="W1029" s="1"/>
      <c r="X1029" s="20">
        <v>0.64700000000000002</v>
      </c>
      <c r="Y1029" s="1">
        <v>0.15</v>
      </c>
      <c r="Z1029" s="20">
        <v>0.72499999999999998</v>
      </c>
      <c r="AA1029" s="20"/>
      <c r="AB1029" s="20"/>
      <c r="AC1029" s="20">
        <f>0.507/2</f>
        <v>0.2535</v>
      </c>
      <c r="AD1029" s="20" t="s">
        <v>935</v>
      </c>
      <c r="AE1029" s="20">
        <v>1.734</v>
      </c>
      <c r="AF1029" s="18">
        <v>7.4999999999999997E-2</v>
      </c>
      <c r="AG1029" s="20"/>
      <c r="AH1029" s="18">
        <v>1.0589999999999999</v>
      </c>
      <c r="AI1029" s="20">
        <v>0.15</v>
      </c>
      <c r="AJ1029" s="18">
        <v>1.3089999999999999</v>
      </c>
      <c r="AM1029" s="20">
        <f>0.829/2</f>
        <v>0.41449999999999998</v>
      </c>
      <c r="AN1029" s="18" t="s">
        <v>935</v>
      </c>
      <c r="AO1029" s="18">
        <v>3.2360000000000002</v>
      </c>
      <c r="AP1029" s="20">
        <v>7.4999999999999997E-2</v>
      </c>
      <c r="AR1029">
        <v>0.52</v>
      </c>
      <c r="AS1029" s="20">
        <v>0.15</v>
      </c>
      <c r="AT1029" s="18">
        <v>0.871</v>
      </c>
      <c r="AW1029" s="18">
        <v>0.35399999999999998</v>
      </c>
      <c r="AX1029">
        <v>0.11799999999999999</v>
      </c>
      <c r="AY1029">
        <v>2.4529999999999998</v>
      </c>
      <c r="AZ1029">
        <v>0.1</v>
      </c>
      <c r="BB1029">
        <v>0.29399999999999998</v>
      </c>
      <c r="BC1029">
        <v>0.2</v>
      </c>
      <c r="BD1029" s="18">
        <v>0.50900000000000001</v>
      </c>
      <c r="BG1029" s="18">
        <f>0.471/2</f>
        <v>0.23549999999999999</v>
      </c>
      <c r="BH1029" t="s">
        <v>935</v>
      </c>
      <c r="BI1029">
        <v>1.431</v>
      </c>
    </row>
    <row r="1030" spans="1:61">
      <c r="C1030" t="s">
        <v>933</v>
      </c>
      <c r="D1030" t="s">
        <v>934</v>
      </c>
      <c r="E1030" t="s">
        <v>212</v>
      </c>
      <c r="G1030" t="s">
        <v>324</v>
      </c>
      <c r="K1030" t="s">
        <v>182</v>
      </c>
      <c r="L1030" t="s">
        <v>183</v>
      </c>
      <c r="R1030" s="18">
        <v>3</v>
      </c>
      <c r="S1030" t="s">
        <v>270</v>
      </c>
      <c r="T1030">
        <v>7.4999999999999997E-2</v>
      </c>
      <c r="U1030" s="1"/>
      <c r="V1030" t="s">
        <v>270</v>
      </c>
      <c r="W1030" s="1"/>
      <c r="X1030" s="20">
        <v>0.20100000000000001</v>
      </c>
      <c r="Y1030" s="1">
        <v>0.15</v>
      </c>
      <c r="Z1030" s="20">
        <v>0.34699999999999998</v>
      </c>
      <c r="AA1030" s="20"/>
      <c r="AB1030" s="20"/>
      <c r="AC1030" s="20">
        <f>0.41/2</f>
        <v>0.20499999999999999</v>
      </c>
      <c r="AD1030" s="20" t="s">
        <v>935</v>
      </c>
      <c r="AE1030" s="20">
        <v>1.431</v>
      </c>
      <c r="AF1030" s="18">
        <v>7.4999999999999997E-2</v>
      </c>
      <c r="AG1030" s="20"/>
      <c r="AH1030" s="18">
        <v>0.23899999999999999</v>
      </c>
      <c r="AI1030" s="20">
        <v>0.15</v>
      </c>
      <c r="AJ1030" s="18">
        <v>0.28100000000000003</v>
      </c>
      <c r="AM1030" s="20">
        <f>0.23/2</f>
        <v>0.115</v>
      </c>
      <c r="AN1030" s="18" t="s">
        <v>935</v>
      </c>
      <c r="AO1030" s="18">
        <v>0.66400000000000003</v>
      </c>
      <c r="AP1030" s="20">
        <v>7.4999999999999997E-2</v>
      </c>
      <c r="AR1030">
        <v>0.11600000000000001</v>
      </c>
      <c r="AS1030" s="20">
        <v>0.15</v>
      </c>
      <c r="AT1030" s="18">
        <v>0.193</v>
      </c>
      <c r="AW1030" s="18">
        <v>9.7000000000000003E-2</v>
      </c>
      <c r="AX1030" t="s">
        <v>935</v>
      </c>
      <c r="AY1030">
        <v>0.58799999999999997</v>
      </c>
      <c r="AZ1030">
        <v>0.1</v>
      </c>
      <c r="BB1030">
        <v>0.13</v>
      </c>
      <c r="BC1030">
        <v>0.2</v>
      </c>
      <c r="BD1030" s="18">
        <v>0.111</v>
      </c>
      <c r="BG1030" s="18">
        <f>0.084/2</f>
        <v>4.2000000000000003E-2</v>
      </c>
      <c r="BH1030" t="s">
        <v>935</v>
      </c>
      <c r="BI1030">
        <v>0.245</v>
      </c>
    </row>
    <row r="1031" spans="1:61">
      <c r="U1031" s="1"/>
      <c r="V1031" s="1"/>
      <c r="W1031" s="1"/>
      <c r="X1031" s="20"/>
      <c r="Y1031" s="1"/>
      <c r="Z1031" s="20"/>
      <c r="AA1031" s="20"/>
      <c r="AB1031" s="20"/>
      <c r="AC1031" s="20"/>
      <c r="AD1031" s="20"/>
      <c r="AE1031" s="20"/>
      <c r="AF1031" s="20"/>
      <c r="AG1031" s="20"/>
      <c r="AI1031" s="20"/>
      <c r="AM1031" s="20"/>
      <c r="AP1031" s="20"/>
      <c r="AS1031" s="20"/>
    </row>
  </sheetData>
  <phoneticPr fontId="10" type="noConversion"/>
  <dataValidations count="2">
    <dataValidation type="list" allowBlank="1" showInputMessage="1" showErrorMessage="1" sqref="G511:G780 G2:G437 G782:G1031" xr:uid="{89A369F6-E187-4846-B71F-D47141B08DE9}">
      <formula1>"home-grilled, restaurant-grilled, in the experiment"</formula1>
    </dataValidation>
    <dataValidation type="list" allowBlank="1" showInputMessage="1" showErrorMessage="1" sqref="F532:F755 F509 F245:F326 F2:F242 H2:H228" xr:uid="{60D8FB47-8D66-4094-A848-2E586A3E3D73}">
      <formula1>"Yes, No"</formula1>
    </dataValidation>
  </dataValidations>
  <hyperlinks>
    <hyperlink ref="B2" r:id="rId1" display="https://doi.org/10.1016/j.foodchem.2016.02.041" xr:uid="{0672929D-B68F-49F9-9DE2-60FCDDCA80D4}"/>
    <hyperlink ref="B10" r:id="rId2" xr:uid="{18E4DD2C-E70F-49D9-88D0-4CDFA250BBBB}"/>
    <hyperlink ref="B24" r:id="rId3" tooltip="Persistent link using digital object identifier" xr:uid="{C6C15008-9148-40ED-B7CE-914983C68E2D}"/>
    <hyperlink ref="B27" r:id="rId4" xr:uid="{BCBE793C-DA59-442B-A497-B8BCD4EB4296}"/>
    <hyperlink ref="B31" r:id="rId5" xr:uid="{5FF76E57-34EE-4E97-92F1-CE5CD9A866E1}"/>
    <hyperlink ref="B39" r:id="rId6" tooltip="Persistent link using digital object identifier" xr:uid="{ABB173D4-87F0-438B-B899-B43C7D4F0551}"/>
    <hyperlink ref="B49" r:id="rId7" xr:uid="{16F3A3C8-F6BC-4114-B041-780D55C1D604}"/>
    <hyperlink ref="B55" r:id="rId8" xr:uid="{69C09F74-E32C-4C8E-8114-ED1B294CF731}"/>
    <hyperlink ref="B59" r:id="rId9" tooltip="Persistent link using digital object identifier" xr:uid="{15F32489-A3A7-4D1E-AF19-1A59BD629145}"/>
    <hyperlink ref="B73" r:id="rId10" tooltip="Persistent link using digital object identifier" xr:uid="{776C92A3-E54D-4141-A795-44E84918C480}"/>
    <hyperlink ref="B85" r:id="rId11" xr:uid="{A0011794-CCCA-47BE-A5BB-8005DD5A3983}"/>
    <hyperlink ref="B101" r:id="rId12" xr:uid="{F9908957-576D-4E6A-AD3A-EACAF574384C}"/>
    <hyperlink ref="B107" r:id="rId13" xr:uid="{E714550B-EE3B-4100-85DA-4D03659A76AC}"/>
    <hyperlink ref="B113" r:id="rId14" xr:uid="{FEA7E960-E2AE-4B1C-90D1-02D6CA77619B}"/>
    <hyperlink ref="B126" r:id="rId15" xr:uid="{6AC9CCFD-C85D-4174-A925-B7362A278908}"/>
    <hyperlink ref="B140" r:id="rId16" xr:uid="{C6839764-1C86-4650-B08C-CA0AE688F246}"/>
    <hyperlink ref="B145" r:id="rId17" tooltip="Persistent link using digital object identifier" xr:uid="{449763E2-C9A4-4643-92AE-C0F24C79E4B8}"/>
    <hyperlink ref="B150" r:id="rId18" tooltip="Persistent link using digital object identifier" xr:uid="{98715318-FC35-4A5D-865E-DE1D645E30E2}"/>
    <hyperlink ref="B172" r:id="rId19" xr:uid="{58765487-C066-42ED-AB65-FF3D4DD80B6F}"/>
    <hyperlink ref="B190" r:id="rId20" xr:uid="{E3E95BD7-7666-4588-AB43-9F174D6D9105}"/>
    <hyperlink ref="B197" r:id="rId21" xr:uid="{84EAE3D4-6A19-4481-993D-7BC27F0B2F03}"/>
    <hyperlink ref="B208" r:id="rId22" xr:uid="{C574806A-B318-47B4-A3D0-5D91B4778143}"/>
    <hyperlink ref="B229" r:id="rId23" xr:uid="{059B0B07-87CE-4FF0-A446-C9DAE9645AF9}"/>
    <hyperlink ref="B236" r:id="rId24" xr:uid="{F37C644C-0D93-465D-B3E4-183164737930}"/>
    <hyperlink ref="B245" r:id="rId25" xr:uid="{795A1960-87E4-469A-B017-941582FAF024}"/>
    <hyperlink ref="B254" r:id="rId26" xr:uid="{C15430B5-0ECE-4EF7-A72E-853933537E65}"/>
    <hyperlink ref="B270" r:id="rId27" xr:uid="{CFDDD73A-3896-4ECF-8688-5300F55E2675}"/>
    <hyperlink ref="B288" r:id="rId28" xr:uid="{99A7966A-0649-42A4-A3D9-F5F3F9BDC9B7}"/>
    <hyperlink ref="B294" r:id="rId29" xr:uid="{4B9086CC-64DA-443C-8F00-E4F06F1A37A5}"/>
    <hyperlink ref="B296" r:id="rId30" xr:uid="{17437BFF-DE68-429B-9690-4AB99402FC21}"/>
    <hyperlink ref="B302" r:id="rId31" xr:uid="{0FCA2964-A860-490E-BCC4-09C167F45675}"/>
    <hyperlink ref="B306" r:id="rId32" xr:uid="{F6C3463E-E657-4035-A4CC-E1AF51B80C6E}"/>
    <hyperlink ref="B311" r:id="rId33" xr:uid="{C446E8F5-2019-49C4-A780-FC25A6D17755}"/>
    <hyperlink ref="B312" r:id="rId34" xr:uid="{7058EBBE-860A-4B71-B26C-2184FDE28EFD}"/>
    <hyperlink ref="B313" r:id="rId35" xr:uid="{176B32DE-ED98-440D-AC6E-11F29F34136C}"/>
    <hyperlink ref="B327" r:id="rId36" xr:uid="{8336D008-0EF0-4F11-B561-4900A26BBFA9}"/>
    <hyperlink ref="B333" r:id="rId37" xr:uid="{414931C4-3110-44A7-B997-B6D5C8112009}"/>
    <hyperlink ref="B340" r:id="rId38" xr:uid="{17E4A367-B3B1-4C44-BC37-84957470E148}"/>
    <hyperlink ref="B347" r:id="rId39" xr:uid="{9F01F5E4-6AF8-4405-B36C-3B55AB765BFE}"/>
    <hyperlink ref="B356" r:id="rId40" xr:uid="{1BBE4E0B-0A1C-4CC2-A7D3-C3369D14AC09}"/>
    <hyperlink ref="B370" r:id="rId41" xr:uid="{1EA7002F-EC69-4051-A01E-77CE01B16B33}"/>
    <hyperlink ref="B373" r:id="rId42" xr:uid="{7FECF5D1-C654-49C8-B7B7-A062ADBD79DA}"/>
    <hyperlink ref="B381" r:id="rId43" xr:uid="{0CB7A236-CD42-43DB-890D-13FCA151A87E}"/>
    <hyperlink ref="B469" r:id="rId44" xr:uid="{F9E103EE-CC2C-44D1-833C-0B81F4733554}"/>
    <hyperlink ref="B479" r:id="rId45" xr:uid="{5AF083DA-CB7B-4011-A500-0B52B7E96492}"/>
    <hyperlink ref="B511" r:id="rId46" xr:uid="{73261C3F-8545-4BDC-B5B6-F2317D28E007}"/>
    <hyperlink ref="B532" r:id="rId47" xr:uid="{16F22F65-DB67-4DE5-BF01-DDE15DE9D451}"/>
    <hyperlink ref="B756" r:id="rId48" xr:uid="{AFE7FECB-546E-49E7-8796-9293C4EABCE3}"/>
    <hyperlink ref="B762" r:id="rId49" xr:uid="{934E456A-911F-41A1-9374-773F421EAE8F}"/>
    <hyperlink ref="B781" r:id="rId50" xr:uid="{B694F210-C012-4665-8420-148EB94DEF11}"/>
    <hyperlink ref="B786" r:id="rId51" xr:uid="{106F1B94-9BD8-4AE5-86CE-AA5AC4058631}"/>
    <hyperlink ref="B794" r:id="rId52" xr:uid="{1E4C2211-2B78-4759-8D85-2878FE9933EE}"/>
    <hyperlink ref="B796" r:id="rId53" xr:uid="{DC2A9CFF-0863-414A-A510-B09BD47F7434}"/>
    <hyperlink ref="B825" r:id="rId54" xr:uid="{BE16ED59-F943-44ED-9C7A-E6E0840279B8}"/>
    <hyperlink ref="B837" r:id="rId55" xr:uid="{FDB8CD01-B70B-40EE-A02D-10025E54B83C}"/>
    <hyperlink ref="B840" r:id="rId56" xr:uid="{DE3D2440-3FE4-428F-B28E-E49B87B2B616}"/>
    <hyperlink ref="B868" r:id="rId57" xr:uid="{9E27ECC9-D07E-4F35-BAC7-4772815757D4}"/>
    <hyperlink ref="B883" r:id="rId58" xr:uid="{2BED90D9-C756-497F-94C2-4A4A97382C6F}"/>
    <hyperlink ref="B898" r:id="rId59" xr:uid="{EA113673-CDAD-4816-AC23-4928ADFF6645}"/>
    <hyperlink ref="B902" r:id="rId60" xr:uid="{31CD7DFF-EF02-4886-AA5A-72BE778C8E29}"/>
    <hyperlink ref="B904" r:id="rId61" xr:uid="{2E713B3D-3D56-40FC-BF3E-7935037D627C}"/>
    <hyperlink ref="B912" r:id="rId62" xr:uid="{1FD30628-13D9-465C-9DFC-8AA2D0D6EBAB}"/>
    <hyperlink ref="B916" r:id="rId63" xr:uid="{9572F248-B159-4B03-BA7C-71D6D738376E}"/>
    <hyperlink ref="B920" r:id="rId64" xr:uid="{FF60F02E-2904-4275-8247-36AEB6C825BB}"/>
    <hyperlink ref="B928" r:id="rId65" xr:uid="{54439B93-569F-47B3-A220-0FB9F8B0EFEA}"/>
    <hyperlink ref="B937" r:id="rId66" xr:uid="{217B32EE-9DB9-4EB4-93E7-40BB9EA80567}"/>
    <hyperlink ref="B947" r:id="rId67" xr:uid="{8EAFB153-95CC-48B9-A33E-761246B66392}"/>
    <hyperlink ref="B950" r:id="rId68" xr:uid="{E19178B5-0A96-4E18-B967-FB73F46B8121}"/>
    <hyperlink ref="B951" r:id="rId69" xr:uid="{1A6F26DE-69FF-46DF-B41D-0C02B5DF757C}"/>
    <hyperlink ref="B954" r:id="rId70" xr:uid="{28871BE8-30F1-4028-96C3-DFD98AECD8D1}"/>
    <hyperlink ref="B960" r:id="rId71" xr:uid="{727BFD59-F4E2-4EE2-946C-F940A53F071D}"/>
    <hyperlink ref="B1024" r:id="rId72" xr:uid="{8EC9DD2F-196A-42DD-8EF0-33DE504ABA51}"/>
    <hyperlink ref="B1028" r:id="rId73" xr:uid="{351C794E-029D-4D71-A81C-79447E31E2C4}"/>
    <hyperlink ref="B61" r:id="rId74" xr:uid="{F0916CBE-7DB1-404C-ACDF-4D41D6B6E482}"/>
    <hyperlink ref="B95" r:id="rId75" xr:uid="{5BBC1CCE-8955-46F1-823B-115A4CCAF791}"/>
    <hyperlink ref="B318" r:id="rId76" xr:uid="{ADF47C55-3464-4E4B-A10F-16E222BEF43D}"/>
    <hyperlink ref="B368" r:id="rId77" xr:uid="{921DDEB3-7A42-438D-8698-187963B30D23}"/>
    <hyperlink ref="B946" r:id="rId78" xr:uid="{E2DB9C5D-A9CF-4359-9AD2-2C90E2AD773E}"/>
  </hyperlinks>
  <pageMargins left="0.7" right="0.7" top="0.75" bottom="0.75" header="0.3" footer="0.3"/>
  <pageSetup paperSize="9" orientation="portrait" r:id="rId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5D1C-F2FE-4D46-AAF9-DB1A81623978}">
  <dimension ref="A1:BX12"/>
  <sheetViews>
    <sheetView topLeftCell="AT1" workbookViewId="0">
      <selection activeCell="BB1" sqref="BB1"/>
    </sheetView>
  </sheetViews>
  <sheetFormatPr defaultColWidth="9.140625" defaultRowHeight="15"/>
  <cols>
    <col min="1" max="1" width="20.42578125" customWidth="1"/>
    <col min="2" max="2" width="11.42578125" customWidth="1"/>
    <col min="3" max="3" width="15.85546875" customWidth="1"/>
    <col min="15" max="15" width="9.140625" style="1"/>
  </cols>
  <sheetData>
    <row r="1" spans="1:76" ht="75">
      <c r="A1" s="2" t="s">
        <v>2</v>
      </c>
      <c r="B1" s="3" t="s">
        <v>936</v>
      </c>
      <c r="C1" s="4" t="s">
        <v>10</v>
      </c>
      <c r="D1" s="3" t="s">
        <v>12</v>
      </c>
      <c r="E1" s="3" t="s">
        <v>14</v>
      </c>
      <c r="F1" s="3" t="s">
        <v>16</v>
      </c>
      <c r="G1" s="3" t="s">
        <v>18</v>
      </c>
      <c r="H1" s="3" t="s">
        <v>20</v>
      </c>
      <c r="I1" s="3" t="s">
        <v>22</v>
      </c>
      <c r="J1" s="3" t="s">
        <v>24</v>
      </c>
      <c r="K1" s="3" t="s">
        <v>26</v>
      </c>
      <c r="L1" s="3" t="s">
        <v>28</v>
      </c>
      <c r="M1" s="3" t="s">
        <v>30</v>
      </c>
      <c r="N1" s="3" t="s">
        <v>32</v>
      </c>
      <c r="O1" s="9" t="s">
        <v>34</v>
      </c>
      <c r="P1" s="3" t="s">
        <v>36</v>
      </c>
      <c r="Q1" s="3" t="s">
        <v>38</v>
      </c>
      <c r="R1" s="5" t="s">
        <v>40</v>
      </c>
      <c r="S1" s="3" t="s">
        <v>42</v>
      </c>
      <c r="T1" s="3" t="s">
        <v>44</v>
      </c>
      <c r="U1" s="3" t="s">
        <v>46</v>
      </c>
      <c r="V1" s="3" t="s">
        <v>48</v>
      </c>
      <c r="W1" s="3" t="s">
        <v>50</v>
      </c>
      <c r="X1" s="5" t="s">
        <v>52</v>
      </c>
      <c r="Y1" s="3" t="s">
        <v>54</v>
      </c>
      <c r="Z1" s="5" t="s">
        <v>56</v>
      </c>
      <c r="AA1" s="5" t="s">
        <v>58</v>
      </c>
      <c r="AB1" s="5" t="s">
        <v>60</v>
      </c>
      <c r="AC1" s="5" t="s">
        <v>62</v>
      </c>
      <c r="AD1" s="5" t="s">
        <v>64</v>
      </c>
      <c r="AE1" s="5" t="s">
        <v>66</v>
      </c>
      <c r="AF1" s="5" t="s">
        <v>68</v>
      </c>
      <c r="AG1" s="5" t="s">
        <v>70</v>
      </c>
      <c r="AH1" s="5" t="s">
        <v>71</v>
      </c>
      <c r="AI1" s="5" t="s">
        <v>73</v>
      </c>
      <c r="AJ1" s="5" t="s">
        <v>75</v>
      </c>
      <c r="AK1" s="5" t="s">
        <v>77</v>
      </c>
      <c r="AL1" s="5" t="s">
        <v>78</v>
      </c>
      <c r="AM1" s="5" t="s">
        <v>79</v>
      </c>
      <c r="AN1" s="5" t="s">
        <v>81</v>
      </c>
      <c r="AO1" s="5" t="s">
        <v>83</v>
      </c>
      <c r="AP1" s="5" t="s">
        <v>85</v>
      </c>
      <c r="AQ1" s="5" t="s">
        <v>87</v>
      </c>
      <c r="AR1" s="3" t="s">
        <v>88</v>
      </c>
      <c r="AS1" s="5" t="s">
        <v>90</v>
      </c>
      <c r="AT1" s="5" t="s">
        <v>92</v>
      </c>
      <c r="AU1" s="5" t="s">
        <v>94</v>
      </c>
      <c r="AV1" s="5" t="s">
        <v>95</v>
      </c>
      <c r="AW1" s="5" t="s">
        <v>96</v>
      </c>
      <c r="AX1" s="3" t="s">
        <v>98</v>
      </c>
      <c r="AY1" s="3" t="s">
        <v>100</v>
      </c>
      <c r="AZ1" s="3" t="s">
        <v>102</v>
      </c>
      <c r="BA1" s="3" t="s">
        <v>104</v>
      </c>
      <c r="BB1" s="3" t="s">
        <v>105</v>
      </c>
      <c r="BC1" s="3" t="s">
        <v>107</v>
      </c>
      <c r="BD1" s="5" t="s">
        <v>109</v>
      </c>
      <c r="BE1" s="5" t="s">
        <v>111</v>
      </c>
      <c r="BF1" s="5" t="s">
        <v>112</v>
      </c>
      <c r="BG1" s="5" t="s">
        <v>113</v>
      </c>
      <c r="BH1" s="3" t="s">
        <v>115</v>
      </c>
      <c r="BI1" s="3" t="s">
        <v>117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>
      <c r="A2" s="4" t="s">
        <v>8</v>
      </c>
      <c r="B2" s="6" t="s">
        <v>937</v>
      </c>
      <c r="C2" s="7"/>
      <c r="D2" s="7"/>
      <c r="E2" s="4" t="s">
        <v>138</v>
      </c>
      <c r="F2" s="4"/>
      <c r="G2" s="4" t="s">
        <v>938</v>
      </c>
      <c r="H2" s="4"/>
      <c r="I2" s="4"/>
      <c r="J2" s="4"/>
      <c r="K2" s="4" t="s">
        <v>217</v>
      </c>
      <c r="L2" s="4" t="s">
        <v>217</v>
      </c>
      <c r="M2" s="4"/>
      <c r="N2" s="4"/>
      <c r="O2" s="10"/>
      <c r="P2" s="4"/>
      <c r="Q2" s="4"/>
      <c r="R2" s="8">
        <v>6</v>
      </c>
      <c r="S2" s="4" t="s">
        <v>270</v>
      </c>
      <c r="T2" s="4">
        <v>0.1</v>
      </c>
      <c r="U2" s="4" t="s">
        <v>270</v>
      </c>
      <c r="V2" s="4" t="s">
        <v>270</v>
      </c>
      <c r="W2" s="4"/>
      <c r="X2" s="8"/>
      <c r="Y2" s="4">
        <v>0.3</v>
      </c>
      <c r="Z2" s="8">
        <v>0.81</v>
      </c>
      <c r="AA2" s="8"/>
      <c r="AB2" s="8"/>
      <c r="AC2" s="8">
        <v>7.0000000000000007E-2</v>
      </c>
      <c r="AD2" s="8"/>
      <c r="AE2" s="8"/>
      <c r="AF2" s="8">
        <v>0.1</v>
      </c>
      <c r="AG2" s="8"/>
      <c r="AH2" s="8"/>
      <c r="AI2" s="8">
        <v>0.3</v>
      </c>
      <c r="AJ2" s="8">
        <v>0.52</v>
      </c>
      <c r="AK2" s="8"/>
      <c r="AL2" s="8"/>
      <c r="AM2" s="8">
        <v>0.03</v>
      </c>
      <c r="AN2" s="8"/>
      <c r="AO2" s="8"/>
      <c r="AP2" s="8">
        <v>0.1</v>
      </c>
      <c r="AQ2" s="8"/>
      <c r="AR2" s="4"/>
      <c r="AS2" s="8">
        <v>0.2</v>
      </c>
      <c r="AT2" s="11" t="s">
        <v>939</v>
      </c>
      <c r="AU2" s="8"/>
      <c r="AV2" s="8"/>
      <c r="AW2" s="8"/>
      <c r="AX2" s="4"/>
      <c r="AY2" s="4"/>
      <c r="AZ2" s="4">
        <v>0.1</v>
      </c>
      <c r="BA2" s="4"/>
      <c r="BB2" s="4"/>
      <c r="BC2" s="4">
        <v>0.2</v>
      </c>
      <c r="BD2" s="11" t="s">
        <v>939</v>
      </c>
      <c r="BE2" s="8"/>
      <c r="BF2" s="8"/>
      <c r="BG2" s="8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>
      <c r="A3" s="4"/>
      <c r="B3" s="4"/>
      <c r="C3" s="4"/>
      <c r="D3" s="4"/>
      <c r="E3" s="4" t="s">
        <v>940</v>
      </c>
      <c r="F3" s="4"/>
      <c r="G3" s="4" t="s">
        <v>938</v>
      </c>
      <c r="H3" s="4"/>
      <c r="I3" s="4"/>
      <c r="J3" s="4"/>
      <c r="K3" s="4" t="s">
        <v>217</v>
      </c>
      <c r="L3" s="4" t="s">
        <v>217</v>
      </c>
      <c r="M3" s="4"/>
      <c r="N3" s="4"/>
      <c r="O3" s="10">
        <v>250</v>
      </c>
      <c r="P3" s="4">
        <v>11</v>
      </c>
      <c r="Q3" s="4"/>
      <c r="R3" s="8">
        <v>6</v>
      </c>
      <c r="S3" s="4" t="s">
        <v>270</v>
      </c>
      <c r="T3" s="4">
        <v>0.1</v>
      </c>
      <c r="U3" s="4" t="s">
        <v>270</v>
      </c>
      <c r="V3" s="4" t="s">
        <v>270</v>
      </c>
      <c r="W3" s="4"/>
      <c r="X3" s="8"/>
      <c r="Y3" s="4">
        <v>0.3</v>
      </c>
      <c r="Z3" s="8">
        <v>1.66</v>
      </c>
      <c r="AA3" s="8"/>
      <c r="AB3" s="8"/>
      <c r="AC3" s="8">
        <v>0.09</v>
      </c>
      <c r="AD3" s="8"/>
      <c r="AE3" s="8"/>
      <c r="AF3" s="8">
        <v>0.1</v>
      </c>
      <c r="AG3" s="8"/>
      <c r="AH3" s="8"/>
      <c r="AI3" s="8">
        <v>0.3</v>
      </c>
      <c r="AJ3" s="8">
        <v>1.46</v>
      </c>
      <c r="AK3" s="8"/>
      <c r="AL3" s="8"/>
      <c r="AM3" s="8">
        <v>0.13</v>
      </c>
      <c r="AN3" s="8"/>
      <c r="AO3" s="8"/>
      <c r="AP3" s="8">
        <v>0.1</v>
      </c>
      <c r="AQ3" s="8"/>
      <c r="AR3" s="4"/>
      <c r="AS3" s="8">
        <v>0.2</v>
      </c>
      <c r="AT3" s="8">
        <v>1.49</v>
      </c>
      <c r="AU3" s="8"/>
      <c r="AV3" s="8"/>
      <c r="AW3" s="8">
        <v>0.18</v>
      </c>
      <c r="AX3" s="4"/>
      <c r="AY3" s="4"/>
      <c r="AZ3" s="4">
        <v>0.1</v>
      </c>
      <c r="BA3" s="4"/>
      <c r="BB3" s="4"/>
      <c r="BC3" s="4">
        <v>0.2</v>
      </c>
      <c r="BD3" s="8">
        <v>1.51</v>
      </c>
      <c r="BE3" s="8"/>
      <c r="BF3" s="8"/>
      <c r="BG3" s="8">
        <v>7.0000000000000007E-2</v>
      </c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>
      <c r="A4" s="4"/>
      <c r="B4" s="4"/>
      <c r="C4" s="4"/>
      <c r="D4" s="4"/>
      <c r="E4" s="4" t="s">
        <v>941</v>
      </c>
      <c r="F4" s="4"/>
      <c r="G4" s="4" t="s">
        <v>938</v>
      </c>
      <c r="H4" s="4"/>
      <c r="I4" s="4"/>
      <c r="J4" s="4"/>
      <c r="K4" s="4" t="s">
        <v>217</v>
      </c>
      <c r="L4" s="4" t="s">
        <v>217</v>
      </c>
      <c r="M4" s="4"/>
      <c r="N4" s="4"/>
      <c r="O4" s="10">
        <v>250</v>
      </c>
      <c r="P4" s="4">
        <v>11</v>
      </c>
      <c r="Q4" s="4"/>
      <c r="R4" s="8">
        <v>6</v>
      </c>
      <c r="S4" s="4" t="s">
        <v>270</v>
      </c>
      <c r="T4" s="4">
        <v>0.1</v>
      </c>
      <c r="U4" s="4" t="s">
        <v>270</v>
      </c>
      <c r="V4" s="4" t="s">
        <v>270</v>
      </c>
      <c r="W4" s="4"/>
      <c r="X4" s="8"/>
      <c r="Y4" s="4">
        <v>0.3</v>
      </c>
      <c r="Z4" s="8">
        <v>0.84</v>
      </c>
      <c r="AA4" s="8"/>
      <c r="AB4" s="8"/>
      <c r="AC4" s="8">
        <v>0.03</v>
      </c>
      <c r="AD4" s="8"/>
      <c r="AE4" s="8"/>
      <c r="AF4" s="8">
        <v>0.1</v>
      </c>
      <c r="AG4" s="8"/>
      <c r="AH4" s="8"/>
      <c r="AI4" s="8">
        <v>0.3</v>
      </c>
      <c r="AJ4" s="8">
        <v>0.68</v>
      </c>
      <c r="AK4" s="8"/>
      <c r="AL4" s="8"/>
      <c r="AM4" s="8">
        <v>0.02</v>
      </c>
      <c r="AN4" s="8"/>
      <c r="AO4" s="8"/>
      <c r="AP4" s="8">
        <v>0.1</v>
      </c>
      <c r="AQ4" s="8"/>
      <c r="AR4" s="4"/>
      <c r="AS4" s="8">
        <v>0.2</v>
      </c>
      <c r="AT4" s="8">
        <v>0.7</v>
      </c>
      <c r="AU4" s="8"/>
      <c r="AV4" s="8"/>
      <c r="AW4" s="8">
        <v>0.02</v>
      </c>
      <c r="AX4" s="4"/>
      <c r="AY4" s="4"/>
      <c r="AZ4" s="4">
        <v>0.1</v>
      </c>
      <c r="BA4" s="4"/>
      <c r="BB4" s="4"/>
      <c r="BC4" s="4">
        <v>0.2</v>
      </c>
      <c r="BD4" s="8">
        <v>0.99</v>
      </c>
      <c r="BE4" s="8"/>
      <c r="BF4" s="8"/>
      <c r="BG4" s="8">
        <v>0.02</v>
      </c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>
      <c r="A5" s="4"/>
      <c r="B5" s="4"/>
      <c r="C5" s="4"/>
      <c r="D5" s="4"/>
      <c r="E5" s="4" t="s">
        <v>186</v>
      </c>
      <c r="F5" s="4"/>
      <c r="G5" s="4" t="s">
        <v>938</v>
      </c>
      <c r="H5" s="4"/>
      <c r="I5" s="4"/>
      <c r="J5" s="4" t="s">
        <v>942</v>
      </c>
      <c r="K5" s="4" t="s">
        <v>217</v>
      </c>
      <c r="L5" s="4" t="s">
        <v>217</v>
      </c>
      <c r="M5" s="4"/>
      <c r="N5" s="4"/>
      <c r="O5" s="10" t="s">
        <v>943</v>
      </c>
      <c r="P5" s="4">
        <v>8</v>
      </c>
      <c r="Q5" s="4"/>
      <c r="R5" s="8">
        <v>6</v>
      </c>
      <c r="S5" s="4" t="s">
        <v>270</v>
      </c>
      <c r="T5" s="4">
        <v>0.1</v>
      </c>
      <c r="U5" s="4" t="s">
        <v>270</v>
      </c>
      <c r="V5" s="4" t="s">
        <v>270</v>
      </c>
      <c r="W5" s="4"/>
      <c r="X5" s="8"/>
      <c r="Y5" s="4">
        <v>0.3</v>
      </c>
      <c r="Z5" s="8">
        <v>19.04</v>
      </c>
      <c r="AA5" s="8"/>
      <c r="AB5" s="8"/>
      <c r="AC5" s="8">
        <v>0.77</v>
      </c>
      <c r="AD5" s="8"/>
      <c r="AE5" s="8"/>
      <c r="AF5" s="8">
        <v>0.1</v>
      </c>
      <c r="AG5" s="8"/>
      <c r="AH5" s="8"/>
      <c r="AI5" s="8">
        <v>0.3</v>
      </c>
      <c r="AJ5" s="8">
        <v>16.350000000000001</v>
      </c>
      <c r="AK5" s="8"/>
      <c r="AL5" s="8"/>
      <c r="AM5" s="8">
        <v>0.36</v>
      </c>
      <c r="AN5" s="8"/>
      <c r="AO5" s="8"/>
      <c r="AP5" s="8">
        <v>0.1</v>
      </c>
      <c r="AQ5" s="8"/>
      <c r="AR5" s="4"/>
      <c r="AS5" s="8">
        <v>0.2</v>
      </c>
      <c r="AT5" s="8">
        <v>16.350000000000001</v>
      </c>
      <c r="AU5" s="8"/>
      <c r="AV5" s="8"/>
      <c r="AW5" s="8">
        <v>0.36</v>
      </c>
      <c r="AX5" s="4"/>
      <c r="AY5" s="4"/>
      <c r="AZ5" s="4">
        <v>0.1</v>
      </c>
      <c r="BA5" s="4"/>
      <c r="BB5" s="4"/>
      <c r="BC5" s="4">
        <v>0.2</v>
      </c>
      <c r="BD5" s="8">
        <v>18.72</v>
      </c>
      <c r="BE5" s="8"/>
      <c r="BF5" s="8"/>
      <c r="BG5" s="8">
        <v>0.9</v>
      </c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>
      <c r="A6" s="4"/>
      <c r="B6" s="4"/>
      <c r="C6" s="4"/>
      <c r="D6" s="4"/>
      <c r="E6" s="4" t="s">
        <v>186</v>
      </c>
      <c r="F6" s="4"/>
      <c r="G6" s="4" t="s">
        <v>938</v>
      </c>
      <c r="H6" s="4"/>
      <c r="I6" s="4"/>
      <c r="J6" s="4" t="s">
        <v>944</v>
      </c>
      <c r="K6" s="4" t="s">
        <v>217</v>
      </c>
      <c r="L6" s="4" t="s">
        <v>217</v>
      </c>
      <c r="M6" s="4"/>
      <c r="N6" s="4"/>
      <c r="O6" s="10" t="s">
        <v>943</v>
      </c>
      <c r="P6" s="4">
        <v>8</v>
      </c>
      <c r="Q6" s="4"/>
      <c r="R6" s="8">
        <v>6</v>
      </c>
      <c r="S6" s="4" t="s">
        <v>270</v>
      </c>
      <c r="T6" s="4">
        <v>0.1</v>
      </c>
      <c r="U6" s="4" t="s">
        <v>270</v>
      </c>
      <c r="V6" s="4" t="s">
        <v>270</v>
      </c>
      <c r="W6" s="4"/>
      <c r="X6" s="8"/>
      <c r="Y6" s="4">
        <v>0.3</v>
      </c>
      <c r="Z6" s="8">
        <v>12.03</v>
      </c>
      <c r="AA6" s="8"/>
      <c r="AB6" s="8"/>
      <c r="AC6" s="8">
        <v>0.17</v>
      </c>
      <c r="AD6" s="8"/>
      <c r="AE6" s="8"/>
      <c r="AF6" s="8">
        <v>0.1</v>
      </c>
      <c r="AG6" s="8"/>
      <c r="AH6" s="8"/>
      <c r="AI6" s="8">
        <v>0.3</v>
      </c>
      <c r="AJ6" s="8">
        <v>10.49</v>
      </c>
      <c r="AK6" s="8"/>
      <c r="AL6" s="8"/>
      <c r="AM6" s="8">
        <v>0.26</v>
      </c>
      <c r="AN6" s="8"/>
      <c r="AO6" s="8"/>
      <c r="AP6" s="8">
        <v>0.1</v>
      </c>
      <c r="AQ6" s="8"/>
      <c r="AR6" s="4"/>
      <c r="AS6" s="8">
        <v>0.2</v>
      </c>
      <c r="AT6" s="8">
        <v>10.49</v>
      </c>
      <c r="AU6" s="8"/>
      <c r="AV6" s="8"/>
      <c r="AW6" s="8">
        <v>0.26</v>
      </c>
      <c r="AX6" s="4"/>
      <c r="AY6" s="4"/>
      <c r="AZ6" s="4">
        <v>0.1</v>
      </c>
      <c r="BA6" s="4"/>
      <c r="BB6" s="4"/>
      <c r="BC6" s="4">
        <v>0.2</v>
      </c>
      <c r="BD6" s="8">
        <v>12.6</v>
      </c>
      <c r="BE6" s="8"/>
      <c r="BF6" s="8"/>
      <c r="BG6" s="8">
        <v>0.13</v>
      </c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>
      <c r="A7" s="4"/>
      <c r="B7" s="4"/>
      <c r="C7" s="4"/>
      <c r="D7" s="4"/>
      <c r="E7" s="4" t="s">
        <v>138</v>
      </c>
      <c r="F7" s="4"/>
      <c r="G7" s="4" t="s">
        <v>938</v>
      </c>
      <c r="H7" s="4"/>
      <c r="I7" s="4"/>
      <c r="J7" s="4"/>
      <c r="K7" s="4" t="s">
        <v>217</v>
      </c>
      <c r="L7" s="4" t="s">
        <v>217</v>
      </c>
      <c r="M7" s="4"/>
      <c r="N7" s="4"/>
      <c r="O7" s="10"/>
      <c r="P7" s="4"/>
      <c r="Q7" s="4"/>
      <c r="R7" s="8">
        <v>6</v>
      </c>
      <c r="S7" s="4" t="s">
        <v>270</v>
      </c>
      <c r="T7" s="4">
        <v>0.1</v>
      </c>
      <c r="U7" s="4" t="s">
        <v>270</v>
      </c>
      <c r="V7" s="4" t="s">
        <v>270</v>
      </c>
      <c r="W7" s="4"/>
      <c r="X7" s="8"/>
      <c r="Y7" s="4">
        <v>0.3</v>
      </c>
      <c r="Z7" s="8">
        <v>0.74</v>
      </c>
      <c r="AA7" s="8"/>
      <c r="AB7" s="8"/>
      <c r="AC7" s="8">
        <v>0.05</v>
      </c>
      <c r="AD7" s="8"/>
      <c r="AE7" s="8"/>
      <c r="AF7" s="8">
        <v>0.1</v>
      </c>
      <c r="AG7" s="8"/>
      <c r="AH7" s="8"/>
      <c r="AI7" s="8">
        <v>0.3</v>
      </c>
      <c r="AJ7" s="8">
        <v>0.49</v>
      </c>
      <c r="AK7" s="8"/>
      <c r="AL7" s="8"/>
      <c r="AM7" s="8">
        <v>0.02</v>
      </c>
      <c r="AN7" s="8"/>
      <c r="AO7" s="8"/>
      <c r="AP7" s="8">
        <v>0.1</v>
      </c>
      <c r="AQ7" s="8"/>
      <c r="AR7" s="4"/>
      <c r="AS7" s="8">
        <v>0.2</v>
      </c>
      <c r="AT7" s="11" t="s">
        <v>939</v>
      </c>
      <c r="AU7" s="8"/>
      <c r="AV7" s="8"/>
      <c r="AW7" s="8"/>
      <c r="AX7" s="4"/>
      <c r="AY7" s="4"/>
      <c r="AZ7" s="4">
        <v>0.1</v>
      </c>
      <c r="BA7" s="4"/>
      <c r="BB7" s="4"/>
      <c r="BC7" s="4">
        <v>0.2</v>
      </c>
      <c r="BD7" s="11" t="s">
        <v>939</v>
      </c>
      <c r="BE7" s="8"/>
      <c r="BF7" s="8"/>
      <c r="BG7" s="8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>
      <c r="A8" s="4"/>
      <c r="B8" s="4"/>
      <c r="C8" s="4"/>
      <c r="D8" s="4"/>
      <c r="E8" s="4" t="s">
        <v>940</v>
      </c>
      <c r="F8" s="4"/>
      <c r="G8" s="4" t="s">
        <v>938</v>
      </c>
      <c r="H8" s="4"/>
      <c r="I8" s="4"/>
      <c r="J8" s="4"/>
      <c r="K8" s="4" t="s">
        <v>217</v>
      </c>
      <c r="L8" s="4" t="s">
        <v>217</v>
      </c>
      <c r="M8" s="4"/>
      <c r="N8" s="4"/>
      <c r="O8" s="10">
        <v>250</v>
      </c>
      <c r="P8" s="4">
        <v>11</v>
      </c>
      <c r="Q8" s="4"/>
      <c r="R8" s="8">
        <v>6</v>
      </c>
      <c r="S8" s="4" t="s">
        <v>270</v>
      </c>
      <c r="T8" s="4">
        <v>0.1</v>
      </c>
      <c r="U8" s="4" t="s">
        <v>270</v>
      </c>
      <c r="V8" s="4" t="s">
        <v>270</v>
      </c>
      <c r="W8" s="4"/>
      <c r="X8" s="8"/>
      <c r="Y8" s="4">
        <v>0.3</v>
      </c>
      <c r="Z8" s="8">
        <v>1.75</v>
      </c>
      <c r="AA8" s="8"/>
      <c r="AB8" s="8"/>
      <c r="AC8" s="8">
        <v>0.06</v>
      </c>
      <c r="AD8" s="8"/>
      <c r="AE8" s="8"/>
      <c r="AF8" s="8">
        <v>0.1</v>
      </c>
      <c r="AG8" s="8"/>
      <c r="AH8" s="8"/>
      <c r="AI8" s="8">
        <v>0.3</v>
      </c>
      <c r="AJ8" s="8">
        <v>1.59</v>
      </c>
      <c r="AK8" s="8"/>
      <c r="AL8" s="8"/>
      <c r="AM8" s="8">
        <v>0.09</v>
      </c>
      <c r="AN8" s="8"/>
      <c r="AO8" s="8"/>
      <c r="AP8" s="8">
        <v>0.1</v>
      </c>
      <c r="AQ8" s="8"/>
      <c r="AR8" s="4"/>
      <c r="AS8" s="8">
        <v>0.2</v>
      </c>
      <c r="AT8" s="8">
        <v>1.67</v>
      </c>
      <c r="AU8" s="8"/>
      <c r="AV8" s="8"/>
      <c r="AW8" s="8">
        <v>0.12</v>
      </c>
      <c r="AX8" s="4"/>
      <c r="AY8" s="4"/>
      <c r="AZ8" s="4">
        <v>0.1</v>
      </c>
      <c r="BA8" s="4"/>
      <c r="BB8" s="4"/>
      <c r="BC8" s="4">
        <v>0.2</v>
      </c>
      <c r="BD8" s="8">
        <v>1.58</v>
      </c>
      <c r="BE8" s="8"/>
      <c r="BF8" s="8"/>
      <c r="BG8" s="8">
        <v>0.05</v>
      </c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>
      <c r="A9" s="4"/>
      <c r="B9" s="4"/>
      <c r="C9" s="4"/>
      <c r="D9" s="4"/>
      <c r="E9" s="4" t="s">
        <v>941</v>
      </c>
      <c r="F9" s="4"/>
      <c r="G9" s="4" t="s">
        <v>938</v>
      </c>
      <c r="H9" s="4"/>
      <c r="I9" s="4"/>
      <c r="J9" s="4"/>
      <c r="K9" s="4" t="s">
        <v>217</v>
      </c>
      <c r="L9" s="4" t="s">
        <v>217</v>
      </c>
      <c r="M9" s="4"/>
      <c r="N9" s="4"/>
      <c r="O9" s="10">
        <v>250</v>
      </c>
      <c r="P9" s="4">
        <v>11</v>
      </c>
      <c r="Q9" s="4"/>
      <c r="R9" s="8">
        <v>6</v>
      </c>
      <c r="S9" s="4" t="s">
        <v>270</v>
      </c>
      <c r="T9" s="4">
        <v>0.1</v>
      </c>
      <c r="U9" s="4" t="s">
        <v>270</v>
      </c>
      <c r="V9" s="4" t="s">
        <v>270</v>
      </c>
      <c r="W9" s="4"/>
      <c r="X9" s="8"/>
      <c r="Y9" s="4">
        <v>0.3</v>
      </c>
      <c r="Z9" s="8">
        <v>0.87</v>
      </c>
      <c r="AA9" s="8"/>
      <c r="AB9" s="8"/>
      <c r="AC9" s="8">
        <v>0.02</v>
      </c>
      <c r="AD9" s="8"/>
      <c r="AE9" s="8"/>
      <c r="AF9" s="8">
        <v>0.1</v>
      </c>
      <c r="AG9" s="8"/>
      <c r="AH9" s="8"/>
      <c r="AI9" s="8">
        <v>0.3</v>
      </c>
      <c r="AJ9" s="8">
        <v>0.67</v>
      </c>
      <c r="AK9" s="8"/>
      <c r="AL9" s="8"/>
      <c r="AM9" s="8">
        <v>0.01</v>
      </c>
      <c r="AN9" s="8"/>
      <c r="AO9" s="8"/>
      <c r="AP9" s="8">
        <v>0.1</v>
      </c>
      <c r="AQ9" s="8"/>
      <c r="AR9" s="4"/>
      <c r="AS9" s="8">
        <v>0.2</v>
      </c>
      <c r="AT9" s="8">
        <v>0.68</v>
      </c>
      <c r="AU9" s="8"/>
      <c r="AV9" s="8"/>
      <c r="AW9" s="8">
        <v>0.01</v>
      </c>
      <c r="AX9" s="4"/>
      <c r="AY9" s="4"/>
      <c r="AZ9" s="4">
        <v>0.1</v>
      </c>
      <c r="BA9" s="4"/>
      <c r="BB9" s="4"/>
      <c r="BC9" s="4">
        <v>0.2</v>
      </c>
      <c r="BD9" s="8">
        <v>0.98</v>
      </c>
      <c r="BE9" s="8"/>
      <c r="BF9" s="8"/>
      <c r="BG9" s="8">
        <v>0.01</v>
      </c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>
      <c r="A10" s="4"/>
      <c r="B10" s="4"/>
      <c r="C10" s="4"/>
      <c r="D10" s="4"/>
      <c r="E10" s="4" t="s">
        <v>186</v>
      </c>
      <c r="F10" s="4"/>
      <c r="G10" s="4" t="s">
        <v>938</v>
      </c>
      <c r="H10" s="4"/>
      <c r="I10" s="4"/>
      <c r="J10" s="4" t="s">
        <v>942</v>
      </c>
      <c r="K10" s="4" t="s">
        <v>217</v>
      </c>
      <c r="L10" s="4" t="s">
        <v>217</v>
      </c>
      <c r="M10" s="4"/>
      <c r="N10" s="4"/>
      <c r="O10" s="10" t="s">
        <v>943</v>
      </c>
      <c r="P10" s="4">
        <v>8</v>
      </c>
      <c r="Q10" s="4"/>
      <c r="R10" s="8">
        <v>6</v>
      </c>
      <c r="S10" s="4" t="s">
        <v>270</v>
      </c>
      <c r="T10" s="4">
        <v>0.1</v>
      </c>
      <c r="U10" s="4" t="s">
        <v>270</v>
      </c>
      <c r="V10" s="4" t="s">
        <v>270</v>
      </c>
      <c r="W10" s="4"/>
      <c r="X10" s="8"/>
      <c r="Y10" s="4">
        <v>0.3</v>
      </c>
      <c r="Z10" s="8">
        <v>18.27</v>
      </c>
      <c r="AA10" s="8"/>
      <c r="AB10" s="8"/>
      <c r="AC10" s="8">
        <v>0.56000000000000005</v>
      </c>
      <c r="AD10" s="8"/>
      <c r="AE10" s="8"/>
      <c r="AF10" s="8">
        <v>0.1</v>
      </c>
      <c r="AG10" s="8"/>
      <c r="AH10" s="8"/>
      <c r="AI10" s="8">
        <v>0.3</v>
      </c>
      <c r="AJ10" s="8">
        <v>16</v>
      </c>
      <c r="AK10" s="8"/>
      <c r="AL10" s="8"/>
      <c r="AM10" s="8">
        <v>0.25</v>
      </c>
      <c r="AN10" s="8"/>
      <c r="AO10" s="8"/>
      <c r="AP10" s="8">
        <v>0.1</v>
      </c>
      <c r="AQ10" s="8"/>
      <c r="AR10" s="4"/>
      <c r="AS10" s="8">
        <v>0.2</v>
      </c>
      <c r="AT10" s="8">
        <v>19.45</v>
      </c>
      <c r="AU10" s="8"/>
      <c r="AV10" s="8"/>
      <c r="AW10" s="8">
        <v>0.06</v>
      </c>
      <c r="AX10" s="4"/>
      <c r="AY10" s="4"/>
      <c r="AZ10" s="4">
        <v>0.1</v>
      </c>
      <c r="BA10" s="4"/>
      <c r="BB10" s="4"/>
      <c r="BC10" s="4">
        <v>0.2</v>
      </c>
      <c r="BD10" s="8">
        <v>17.809999999999999</v>
      </c>
      <c r="BE10" s="8"/>
      <c r="BF10" s="8"/>
      <c r="BG10" s="8">
        <v>0.64</v>
      </c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>
      <c r="A11" s="4"/>
      <c r="B11" s="4"/>
      <c r="C11" s="4"/>
      <c r="D11" s="4"/>
      <c r="E11" s="4" t="s">
        <v>186</v>
      </c>
      <c r="F11" s="4"/>
      <c r="G11" s="4" t="s">
        <v>938</v>
      </c>
      <c r="H11" s="4"/>
      <c r="I11" s="4"/>
      <c r="J11" s="4" t="s">
        <v>944</v>
      </c>
      <c r="K11" s="4" t="s">
        <v>217</v>
      </c>
      <c r="L11" s="4" t="s">
        <v>217</v>
      </c>
      <c r="M11" s="4"/>
      <c r="N11" s="4"/>
      <c r="O11" s="10" t="s">
        <v>943</v>
      </c>
      <c r="P11" s="4">
        <v>8</v>
      </c>
      <c r="Q11" s="4"/>
      <c r="R11" s="8">
        <v>6</v>
      </c>
      <c r="S11" s="4" t="s">
        <v>270</v>
      </c>
      <c r="T11" s="4">
        <v>0.1</v>
      </c>
      <c r="U11" s="4" t="s">
        <v>270</v>
      </c>
      <c r="V11" s="4" t="s">
        <v>270</v>
      </c>
      <c r="W11" s="4"/>
      <c r="X11" s="8"/>
      <c r="Y11" s="4">
        <v>0.3</v>
      </c>
      <c r="Z11" s="8">
        <v>12.2</v>
      </c>
      <c r="AA11" s="8"/>
      <c r="AB11" s="8"/>
      <c r="AC11" s="8">
        <v>0.12</v>
      </c>
      <c r="AD11" s="8"/>
      <c r="AE11" s="8"/>
      <c r="AF11" s="8">
        <v>0.1</v>
      </c>
      <c r="AG11" s="8"/>
      <c r="AH11" s="8"/>
      <c r="AI11" s="8">
        <v>0.3</v>
      </c>
      <c r="AJ11" s="8">
        <v>10.75</v>
      </c>
      <c r="AK11" s="8"/>
      <c r="AL11" s="8"/>
      <c r="AM11" s="8">
        <v>0.18</v>
      </c>
      <c r="AN11" s="8"/>
      <c r="AO11" s="8"/>
      <c r="AP11" s="8">
        <v>0.1</v>
      </c>
      <c r="AQ11" s="8"/>
      <c r="AR11" s="4"/>
      <c r="AS11" s="8">
        <v>0.2</v>
      </c>
      <c r="AT11" s="8">
        <v>15.83</v>
      </c>
      <c r="AU11" s="8"/>
      <c r="AV11" s="8"/>
      <c r="AW11" s="8">
        <v>0.09</v>
      </c>
      <c r="AX11" s="4"/>
      <c r="AY11" s="4"/>
      <c r="AZ11" s="4">
        <v>0.1</v>
      </c>
      <c r="BA11" s="4"/>
      <c r="BB11" s="4"/>
      <c r="BC11" s="4">
        <v>0.2</v>
      </c>
      <c r="BD11" s="8">
        <v>12.73</v>
      </c>
      <c r="BE11" s="8"/>
      <c r="BF11" s="8"/>
      <c r="BG11" s="8">
        <v>0.09</v>
      </c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</sheetData>
  <hyperlinks>
    <hyperlink ref="B2" r:id="rId1" xr:uid="{825C2BA6-505C-485E-8BB7-B401C37A11B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5C7B768C8BC64A89FA74241C83F4D6" ma:contentTypeVersion="18" ma:contentTypeDescription="Opprett et nytt dokument." ma:contentTypeScope="" ma:versionID="14ef8b058c110c9bb0fa7cc812522a1a">
  <xsd:schema xmlns:xsd="http://www.w3.org/2001/XMLSchema" xmlns:xs="http://www.w3.org/2001/XMLSchema" xmlns:p="http://schemas.microsoft.com/office/2006/metadata/properties" xmlns:ns2="6bded8ce-b457-403e-9d65-27ea7342442f" xmlns:ns3="e0a242cb-cec1-4671-aa99-615488d5530e" xmlns:ns4="78c6d42f-f1c5-472a-b50d-a936e07117fe" xmlns:ns5="739d970e-14b4-4061-a8d6-4f42fc3578c7" targetNamespace="http://schemas.microsoft.com/office/2006/metadata/properties" ma:root="true" ma:fieldsID="9254d376fd90cdf7d9964a6777ba7140" ns2:_="" ns3:_="" ns4:_="" ns5:_="">
    <xsd:import namespace="6bded8ce-b457-403e-9d65-27ea7342442f"/>
    <xsd:import namespace="e0a242cb-cec1-4671-aa99-615488d5530e"/>
    <xsd:import namespace="78c6d42f-f1c5-472a-b50d-a936e07117fe"/>
    <xsd:import namespace="739d970e-14b4-4061-a8d6-4f42fc3578c7"/>
    <xsd:element name="properties">
      <xsd:complexType>
        <xsd:sequence>
          <xsd:element name="documentManagement">
            <xsd:complexType>
              <xsd:all>
                <xsd:element ref="ns2:j587f07fcb8c4b19b0203dbfad9dda7b" minOccurs="0"/>
                <xsd:element ref="ns3:TaxKeywordTaxHTField" minOccurs="0"/>
                <xsd:element ref="ns3:TaxCatchAll" minOccurs="0"/>
                <xsd:element ref="ns4:Kommentar" minOccurs="0"/>
                <xsd:element ref="ns5:MediaServiceMetadata" minOccurs="0"/>
                <xsd:element ref="ns5:MediaServiceFastMetadata" minOccurs="0"/>
                <xsd:element ref="ns3:SharedWithUsers" minOccurs="0"/>
                <xsd:element ref="ns3:SharedWithDetails" minOccurs="0"/>
                <xsd:element ref="ns5:lcf76f155ced4ddcb4097134ff3c332f" minOccurs="0"/>
                <xsd:element ref="ns5:MediaServiceGenerationTime" minOccurs="0"/>
                <xsd:element ref="ns5:MediaServiceEventHashCode" minOccurs="0"/>
                <xsd:element ref="ns5:MediaServiceObjectDetectorVersions" minOccurs="0"/>
                <xsd:element ref="ns5:MediaServiceOCR" minOccurs="0"/>
                <xsd:element ref="ns5:MediaServiceSearchProperties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ed8ce-b457-403e-9d65-27ea7342442f" elementFormDefault="qualified">
    <xsd:import namespace="http://schemas.microsoft.com/office/2006/documentManagement/types"/>
    <xsd:import namespace="http://schemas.microsoft.com/office/infopath/2007/PartnerControls"/>
    <xsd:element name="j587f07fcb8c4b19b0203dbfad9dda7b" ma:index="8" nillable="true" ma:taxonomy="true" ma:internalName="j587f07fcb8c4b19b0203dbfad9dda7b" ma:taxonomyFieldName="VKM_x0020_Dokumenttype" ma:displayName="VKM dokumenttype" ma:default="" ma:fieldId="{3587f07f-cb8c-4b19-b020-3dbfad9dda7b}" ma:sspId="e7140caa-8402-4c36-9a5d-f51276ec0a9c" ma:termSetId="feb6799b-f21a-4754-b662-c6a4aacb8d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242cb-cec1-4671-aa99-615488d5530e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Organisasjonsnøkkelord" ma:fieldId="{23f27201-bee3-471e-b2e7-b64fd8b7ca38}" ma:taxonomyMulti="true" ma:sspId="e7140caa-8402-4c36-9a5d-f51276ec0a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4affe9b6-91b5-4777-81eb-f2689a89f8a1}" ma:internalName="TaxCatchAll" ma:showField="CatchAllData" ma:web="e0a242cb-cec1-4671-aa99-615488d553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6d42f-f1c5-472a-b50d-a936e07117fe" elementFormDefault="qualified">
    <xsd:import namespace="http://schemas.microsoft.com/office/2006/documentManagement/types"/>
    <xsd:import namespace="http://schemas.microsoft.com/office/infopath/2007/PartnerControls"/>
    <xsd:element name="Kommentar" ma:index="13" nillable="true" ma:displayName="Kommentar" ma:internalName="Kommenta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d970e-14b4-4061-a8d6-4f42fc357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e7140caa-8402-4c36-9a5d-f51276ec0a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a242cb-cec1-4671-aa99-615488d5530e" xsi:nil="true"/>
    <Kommentar xmlns="78c6d42f-f1c5-472a-b50d-a936e07117fe" xsi:nil="true"/>
    <j587f07fcb8c4b19b0203dbfad9dda7b xmlns="6bded8ce-b457-403e-9d65-27ea7342442f">
      <Terms xmlns="http://schemas.microsoft.com/office/infopath/2007/PartnerControls"/>
    </j587f07fcb8c4b19b0203dbfad9dda7b>
    <lcf76f155ced4ddcb4097134ff3c332f xmlns="739d970e-14b4-4061-a8d6-4f42fc3578c7">
      <Terms xmlns="http://schemas.microsoft.com/office/infopath/2007/PartnerControls"/>
    </lcf76f155ced4ddcb4097134ff3c332f>
    <TaxKeywordTaxHTField xmlns="e0a242cb-cec1-4671-aa99-615488d5530e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0B4E7032-A016-4B21-BC51-09591ADCFB66}"/>
</file>

<file path=customXml/itemProps2.xml><?xml version="1.0" encoding="utf-8"?>
<ds:datastoreItem xmlns:ds="http://schemas.openxmlformats.org/officeDocument/2006/customXml" ds:itemID="{924D8DB7-5B36-469A-9A4B-7F18FEB67AA6}"/>
</file>

<file path=customXml/itemProps3.xml><?xml version="1.0" encoding="utf-8"?>
<ds:datastoreItem xmlns:ds="http://schemas.openxmlformats.org/officeDocument/2006/customXml" ds:itemID="{5FA9452B-AD60-4D94-B1A5-BCBC8C7EF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Sagnik Sengupta</dc:creator>
  <cp:keywords/>
  <dc:description/>
  <cp:lastModifiedBy/>
  <cp:revision/>
  <dcterms:created xsi:type="dcterms:W3CDTF">2023-12-12T11:41:07Z</dcterms:created>
  <dcterms:modified xsi:type="dcterms:W3CDTF">2024-04-03T13:06:10Z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0x010100715C7B768C8BC64A89FA74241C83F4D6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VKM Dokumenttype">
    <vt:lpwstr/>
  </property>
</Properties>
</file>